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68" i="8"/>
  <c r="G32"/>
  <c r="G42"/>
  <c r="G54"/>
  <c r="H55"/>
  <c r="H32"/>
  <c r="H57"/>
  <c r="H58"/>
  <c r="E42"/>
  <c r="H36"/>
  <c r="F36"/>
  <c r="E36"/>
  <c r="G29"/>
  <c r="G25"/>
  <c r="G22"/>
  <c r="G19"/>
  <c r="G16"/>
  <c r="G13"/>
  <c r="G8"/>
  <c r="F8"/>
  <c r="F42"/>
  <c r="E8"/>
  <c r="G53"/>
  <c r="H8"/>
  <c r="H44"/>
  <c r="H49"/>
  <c r="H56"/>
  <c r="F53"/>
  <c r="F54"/>
  <c r="E53"/>
  <c r="G9"/>
  <c r="F29"/>
  <c r="E29"/>
  <c r="F22"/>
  <c r="E22"/>
  <c r="F33"/>
  <c r="E33"/>
  <c r="F25"/>
  <c r="E25"/>
  <c r="F19"/>
  <c r="E19"/>
  <c r="F16"/>
  <c r="E16"/>
  <c r="F13"/>
  <c r="E13"/>
  <c r="F9"/>
  <c r="E9"/>
  <c r="F50"/>
  <c r="E54"/>
  <c r="E47"/>
  <c r="H12"/>
  <c r="H15"/>
  <c r="H18"/>
  <c r="H21"/>
  <c r="H24"/>
  <c r="H27"/>
  <c r="C34"/>
  <c r="C33"/>
  <c r="C26"/>
  <c r="C25"/>
  <c r="C23"/>
  <c r="C22"/>
  <c r="C20"/>
  <c r="C19"/>
  <c r="C17"/>
  <c r="C16"/>
  <c r="E50"/>
  <c r="H34"/>
  <c r="H33"/>
  <c r="H30"/>
  <c r="H29"/>
  <c r="H26"/>
  <c r="H25"/>
  <c r="H23"/>
  <c r="H22"/>
  <c r="H20"/>
  <c r="H19"/>
  <c r="H17"/>
  <c r="H16"/>
  <c r="H14"/>
  <c r="H13"/>
  <c r="H10"/>
  <c r="H9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4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4 лифта=600руб в месяц</t>
        </r>
      </text>
    </comment>
  </commentList>
</comments>
</file>

<file path=xl/sharedStrings.xml><?xml version="1.0" encoding="utf-8"?>
<sst xmlns="http://schemas.openxmlformats.org/spreadsheetml/2006/main" count="198" uniqueCount="174">
  <si>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</si>
  <si>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</si>
  <si>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</si>
  <si>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</si>
  <si>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</si>
  <si>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</si>
  <si>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</si>
  <si>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</si>
  <si>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</si>
  <si>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</si>
  <si>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</si>
  <si>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</si>
  <si>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</si>
  <si>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</si>
  <si>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</si>
  <si>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</si>
  <si>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</si>
  <si>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</si>
  <si>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</si>
  <si>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</si>
  <si>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</si>
  <si>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</si>
  <si>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</si>
  <si>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</si>
  <si>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</si>
  <si>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</si>
  <si>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</si>
  <si>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</si>
  <si>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</si>
  <si>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</si>
  <si>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</si>
  <si>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</si>
  <si>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</si>
  <si>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</si>
  <si>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</si>
  <si>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</si>
  <si>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</si>
  <si>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</si>
  <si>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</si>
  <si>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</si>
  <si>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</si>
  <si>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</si>
  <si>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</si>
  <si>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</si>
  <si>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</si>
  <si>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</si>
  <si>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</si>
  <si>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</si>
  <si>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</si>
  <si>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</si>
  <si>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</si>
  <si>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</si>
  <si>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</si>
  <si>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</si>
  <si>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</si>
  <si>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</si>
  <si>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</si>
  <si>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</si>
  <si>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</si>
  <si>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</si>
  <si>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</si>
  <si>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</si>
  <si>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</si>
  <si>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</si>
  <si>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</si>
  <si>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</si>
  <si>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</si>
  <si>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</si>
  <si>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</si>
  <si>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</si>
  <si>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</si>
  <si>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</si>
  <si>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</si>
  <si>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</si>
  <si>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</si>
  <si>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</si>
  <si>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</si>
  <si>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</si>
  <si>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</si>
  <si>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</si>
  <si>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</si>
  <si>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</si>
  <si>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</si>
  <si>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</si>
  <si>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</si>
  <si>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</si>
  <si>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</si>
  <si>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</si>
  <si>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</si>
  <si>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</si>
  <si>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</si>
  <si>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</si>
  <si>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</si>
  <si>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</si>
  <si>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</si>
  <si>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</si>
  <si>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</si>
  <si>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</si>
  <si>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пр-кт .Красного Знамени, 98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</si>
  <si>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</si>
  <si>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</si>
  <si>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</si>
  <si>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</si>
  <si>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</si>
  <si>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</si>
  <si>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</si>
  <si>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</si>
  <si>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</si>
  <si>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</si>
  <si>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</si>
  <si>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</si>
  <si>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</si>
  <si>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</si>
  <si>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</si>
  <si>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</si>
  <si>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98 по пр-ту Красного Знамени</t>
  </si>
  <si>
    <t>ООО "Комфорт"</t>
  </si>
  <si>
    <t>ул. Красного Знамени,94</t>
  </si>
  <si>
    <t>2-222-016</t>
  </si>
  <si>
    <t>1978 год</t>
  </si>
  <si>
    <t>9 этажей</t>
  </si>
  <si>
    <t>4 подъезда</t>
  </si>
  <si>
    <t>4 лифта</t>
  </si>
  <si>
    <t>4 м/провода</t>
  </si>
  <si>
    <t>06.05.2008г.</t>
  </si>
  <si>
    <t>7 512,50 м2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</si>
  <si>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</si>
  <si>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</si>
  <si>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</si>
  <si>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</si>
  <si>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</si>
  <si>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</si>
  <si>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</si>
  <si>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</si>
  <si>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</si>
  <si>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</si>
  <si>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</si>
  <si>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</si>
  <si>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</si>
  <si>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обязательное страхование лифтов</t>
  </si>
  <si>
    <t>Ресо-Гарантия</t>
  </si>
  <si>
    <t>исполнитель</t>
  </si>
  <si>
    <t>1. Коммуникации на общедомовом имуществе, Ростелеком</t>
  </si>
  <si>
    <t>2. Реклама в лифтах, ООО Правильный формат</t>
  </si>
  <si>
    <t>3. Оборудование двух узлов учетаТепловой Энерг.</t>
  </si>
  <si>
    <t>обслуживание тепл. счетчиков</t>
  </si>
  <si>
    <t>Всего: 1802,8 кв.м, в т.ч лестнич. клетки- 788,4 кв.м</t>
  </si>
  <si>
    <t>ООО "Территория"</t>
  </si>
  <si>
    <t>ТеплосервисДВ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</si>
  <si>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</si>
  <si>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</si>
  <si>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</si>
  <si>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</si>
  <si>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</si>
  <si>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</si>
  <si>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ремонт лифта в 3 п.-замена 1АД</t>
  </si>
  <si>
    <t>Лифт ДВ</t>
  </si>
  <si>
    <t>ООО "Грифон В"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</si>
  <si>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</si>
  <si>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</si>
  <si>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</si>
  <si>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</si>
  <si>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</si>
  <si>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</si>
  <si>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>ремонт лифта в 4 п.-замена 1АД</t>
  </si>
  <si>
    <t>1 компл</t>
  </si>
  <si>
    <t>техническое обследование кв.25,33 по решению суда</t>
  </si>
  <si>
    <t>авар. Ограждение балкона кв. 6</t>
  </si>
  <si>
    <t>Комфорт</t>
  </si>
  <si>
    <t>год</t>
  </si>
  <si>
    <t>2101,67 р</t>
  </si>
  <si>
    <t xml:space="preserve">План по статье "текущий ремонт" на 2018 год    </t>
  </si>
  <si>
    <t>Предложение Управляющей компании: Текущий ремонт мягкой кровли.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</si>
  <si>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№   63/01 от 23.01.2018 г.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</si>
</sst>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164" fontId="12" fillId="0" borderId="1" xfId="0" applyNumberFormat="1" applyFont="1" applyBorder="1" applyAlignment="1">
      <alignment horizontal="center"/>
    </xf>
    <xf numFmtId="164" fontId="0" fillId="0" borderId="0" xfId="0" applyNumberFormat="1"/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8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6" fillId="0" borderId="2" xfId="0" applyFont="1" applyBorder="1" applyAlignment="1"/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8" xfId="0" applyFont="1" applyBorder="1" applyAlignment="1">
      <alignment horizontal="left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3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149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115</v>
      </c>
    </row>
    <row r="4" spans="1:4" ht="14.25" customHeight="1">
      <c r="A4" s="21" t="s">
        <v>173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17" t="s">
        <v>12</v>
      </c>
      <c r="D9" s="118"/>
    </row>
    <row r="10" spans="1:4" s="3" customFormat="1" ht="24" customHeight="1">
      <c r="A10" s="12" t="s">
        <v>2</v>
      </c>
      <c r="B10" s="14" t="s">
        <v>13</v>
      </c>
      <c r="C10" s="119" t="s">
        <v>80</v>
      </c>
      <c r="D10" s="113"/>
    </row>
    <row r="11" spans="1:4" s="3" customFormat="1" ht="15" customHeight="1">
      <c r="A11" s="12" t="s">
        <v>3</v>
      </c>
      <c r="B11" s="13" t="s">
        <v>14</v>
      </c>
      <c r="C11" s="117" t="s">
        <v>15</v>
      </c>
      <c r="D11" s="118"/>
    </row>
    <row r="12" spans="1:4" s="3" customFormat="1" ht="16.5" customHeight="1">
      <c r="A12" s="120">
        <v>5</v>
      </c>
      <c r="B12" s="120" t="s">
        <v>100</v>
      </c>
      <c r="C12" s="57" t="s">
        <v>101</v>
      </c>
      <c r="D12" s="58" t="s">
        <v>102</v>
      </c>
    </row>
    <row r="13" spans="1:4" s="3" customFormat="1" ht="14.25" customHeight="1">
      <c r="A13" s="120"/>
      <c r="B13" s="120"/>
      <c r="C13" s="57" t="s">
        <v>103</v>
      </c>
      <c r="D13" s="58" t="s">
        <v>104</v>
      </c>
    </row>
    <row r="14" spans="1:4" s="3" customFormat="1">
      <c r="A14" s="120"/>
      <c r="B14" s="120"/>
      <c r="C14" s="57" t="s">
        <v>105</v>
      </c>
      <c r="D14" s="58" t="s">
        <v>106</v>
      </c>
    </row>
    <row r="15" spans="1:4" s="3" customFormat="1" ht="16.5" customHeight="1">
      <c r="A15" s="120"/>
      <c r="B15" s="120"/>
      <c r="C15" s="57" t="s">
        <v>107</v>
      </c>
      <c r="D15" s="58" t="s">
        <v>108</v>
      </c>
    </row>
    <row r="16" spans="1:4" s="3" customFormat="1" ht="16.5" customHeight="1">
      <c r="A16" s="120"/>
      <c r="B16" s="120"/>
      <c r="C16" s="57" t="s">
        <v>109</v>
      </c>
      <c r="D16" s="58" t="s">
        <v>110</v>
      </c>
    </row>
    <row r="17" spans="1:4" s="5" customFormat="1" ht="15.75" customHeight="1">
      <c r="A17" s="120"/>
      <c r="B17" s="120"/>
      <c r="C17" s="57" t="s">
        <v>111</v>
      </c>
      <c r="D17" s="58" t="s">
        <v>112</v>
      </c>
    </row>
    <row r="18" spans="1:4" s="5" customFormat="1" ht="15.75" customHeight="1">
      <c r="A18" s="120"/>
      <c r="B18" s="120"/>
      <c r="C18" s="59" t="s">
        <v>113</v>
      </c>
      <c r="D18" s="58" t="s">
        <v>114</v>
      </c>
    </row>
    <row r="19" spans="1:4" ht="21.75" customHeight="1">
      <c r="A19" s="12" t="s">
        <v>4</v>
      </c>
      <c r="B19" s="13" t="s">
        <v>16</v>
      </c>
      <c r="C19" s="121" t="s">
        <v>99</v>
      </c>
      <c r="D19" s="122"/>
    </row>
    <row r="20" spans="1:4" s="5" customFormat="1" ht="18" customHeight="1">
      <c r="A20" s="12" t="s">
        <v>5</v>
      </c>
      <c r="B20" s="13" t="s">
        <v>17</v>
      </c>
      <c r="C20" s="123" t="s">
        <v>59</v>
      </c>
      <c r="D20" s="124"/>
    </row>
    <row r="21" spans="1:4" s="5" customFormat="1" ht="15" customHeight="1">
      <c r="A21" s="12" t="s">
        <v>6</v>
      </c>
      <c r="B21" s="13" t="s">
        <v>18</v>
      </c>
      <c r="C21" s="119" t="s">
        <v>19</v>
      </c>
      <c r="D21" s="125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6" t="s">
        <v>23</v>
      </c>
    </row>
    <row r="26" spans="1:4" ht="21.75" customHeight="1">
      <c r="A26" s="114" t="s">
        <v>26</v>
      </c>
      <c r="B26" s="115"/>
      <c r="C26" s="115"/>
      <c r="D26" s="116"/>
    </row>
    <row r="27" spans="1:4" ht="12" customHeight="1">
      <c r="A27" s="53"/>
      <c r="B27" s="54"/>
      <c r="C27" s="54"/>
      <c r="D27" s="55"/>
    </row>
    <row r="28" spans="1:4">
      <c r="A28" s="7">
        <v>1</v>
      </c>
      <c r="B28" s="6" t="s">
        <v>147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116</v>
      </c>
      <c r="C30" s="6" t="s">
        <v>117</v>
      </c>
      <c r="D30" s="6" t="s">
        <v>118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127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10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12" t="s">
        <v>119</v>
      </c>
      <c r="D40" s="111"/>
    </row>
    <row r="41" spans="1:4">
      <c r="A41" s="7">
        <v>2</v>
      </c>
      <c r="B41" s="6" t="s">
        <v>37</v>
      </c>
      <c r="C41" s="112" t="s">
        <v>120</v>
      </c>
      <c r="D41" s="111"/>
    </row>
    <row r="42" spans="1:4">
      <c r="A42" s="7">
        <v>3</v>
      </c>
      <c r="B42" s="6" t="s">
        <v>38</v>
      </c>
      <c r="C42" s="112" t="s">
        <v>121</v>
      </c>
      <c r="D42" s="111"/>
    </row>
    <row r="43" spans="1:4" ht="15" customHeight="1">
      <c r="A43" s="7">
        <v>4</v>
      </c>
      <c r="B43" s="6" t="s">
        <v>36</v>
      </c>
      <c r="C43" s="112" t="s">
        <v>122</v>
      </c>
      <c r="D43" s="111"/>
    </row>
    <row r="44" spans="1:4">
      <c r="A44" s="7">
        <v>5</v>
      </c>
      <c r="B44" s="6" t="s">
        <v>39</v>
      </c>
      <c r="C44" s="112" t="s">
        <v>123</v>
      </c>
      <c r="D44" s="111"/>
    </row>
    <row r="45" spans="1:4">
      <c r="A45" s="7">
        <v>6</v>
      </c>
      <c r="B45" s="6" t="s">
        <v>40</v>
      </c>
      <c r="C45" s="112" t="s">
        <v>125</v>
      </c>
      <c r="D45" s="111"/>
    </row>
    <row r="46" spans="1:4" ht="15" customHeight="1">
      <c r="A46" s="7">
        <v>7</v>
      </c>
      <c r="B46" s="6" t="s">
        <v>41</v>
      </c>
      <c r="C46" s="112" t="s">
        <v>87</v>
      </c>
      <c r="D46" s="111"/>
    </row>
    <row r="47" spans="1:4">
      <c r="A47" s="7">
        <v>8</v>
      </c>
      <c r="B47" s="6" t="s">
        <v>42</v>
      </c>
      <c r="C47" s="112" t="s">
        <v>146</v>
      </c>
      <c r="D47" s="111"/>
    </row>
    <row r="48" spans="1:4">
      <c r="A48" s="7">
        <v>9</v>
      </c>
      <c r="B48" s="6" t="s">
        <v>128</v>
      </c>
      <c r="C48" s="112">
        <v>293</v>
      </c>
      <c r="D48" s="113"/>
    </row>
    <row r="49" spans="1:4">
      <c r="A49" s="7">
        <v>10</v>
      </c>
      <c r="B49" s="6" t="s">
        <v>79</v>
      </c>
      <c r="C49" s="110" t="s">
        <v>124</v>
      </c>
      <c r="D49" s="111"/>
    </row>
    <row r="50" spans="1:4">
      <c r="A50" s="4"/>
    </row>
    <row r="51" spans="1:4">
      <c r="A51" s="4"/>
    </row>
    <row r="53" spans="1:4">
      <c r="A53" s="60"/>
      <c r="B53" s="60"/>
      <c r="C53" s="49"/>
      <c r="D53" s="61"/>
    </row>
    <row r="54" spans="1:4">
      <c r="A54" s="60"/>
      <c r="B54" s="60"/>
      <c r="C54" s="49"/>
      <c r="D54" s="61"/>
    </row>
    <row r="55" spans="1:4">
      <c r="A55" s="60"/>
      <c r="B55" s="60"/>
      <c r="C55" s="49"/>
      <c r="D55" s="61"/>
    </row>
    <row r="56" spans="1:4">
      <c r="A56" s="60"/>
      <c r="B56" s="60"/>
      <c r="C56" s="49"/>
      <c r="D56" s="61"/>
    </row>
    <row r="57" spans="1:4">
      <c r="A57" s="60"/>
      <c r="B57" s="60"/>
      <c r="C57" s="48"/>
      <c r="D57" s="61"/>
    </row>
    <row r="58" spans="1:4">
      <c r="A58" s="60"/>
      <c r="B58" s="60"/>
      <c r="C58" s="62"/>
      <c r="D58" s="61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62" workbookViewId="0">
      <selection activeCell="I11" sqref="I11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7" width="9.7109375" customWidth="1"/>
    <col min="8" max="8" width="12.42578125" customWidth="1"/>
  </cols>
  <sheetData>
    <row r="1" spans="1:10">
      <c r="A1" s="4" t="s">
        <v>133</v>
      </c>
      <c r="B1"/>
      <c r="C1" s="35"/>
      <c r="D1" s="35"/>
    </row>
    <row r="2" spans="1:10" ht="13.5" customHeight="1">
      <c r="A2" s="4" t="s">
        <v>150</v>
      </c>
      <c r="B2"/>
      <c r="C2" s="35"/>
      <c r="D2" s="35"/>
    </row>
    <row r="3" spans="1:10" ht="56.25" customHeight="1">
      <c r="A3" s="153" t="s">
        <v>66</v>
      </c>
      <c r="B3" s="154"/>
      <c r="C3" s="93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</row>
    <row r="4" spans="1:10" ht="25.5" customHeight="1">
      <c r="A4" s="164" t="s">
        <v>151</v>
      </c>
      <c r="B4" s="127"/>
      <c r="C4" s="93"/>
      <c r="D4" s="28">
        <v>-655.81</v>
      </c>
      <c r="E4" s="28"/>
      <c r="F4" s="28"/>
      <c r="G4" s="36"/>
      <c r="H4" s="28"/>
    </row>
    <row r="5" spans="1:10" ht="15" customHeight="1">
      <c r="A5" s="79" t="s">
        <v>134</v>
      </c>
      <c r="B5" s="80"/>
      <c r="C5" s="93"/>
      <c r="D5" s="95">
        <v>22.16</v>
      </c>
      <c r="E5" s="95"/>
      <c r="F5" s="28"/>
      <c r="G5" s="36"/>
      <c r="H5" s="28"/>
    </row>
    <row r="6" spans="1:10" ht="14.25" customHeight="1">
      <c r="A6" s="79" t="s">
        <v>135</v>
      </c>
      <c r="B6" s="80"/>
      <c r="C6" s="93"/>
      <c r="D6" s="95">
        <v>-677.97</v>
      </c>
      <c r="E6" s="95"/>
      <c r="F6" s="28"/>
      <c r="G6" s="36"/>
      <c r="H6" s="28"/>
    </row>
    <row r="7" spans="1:10" ht="17.25" customHeight="1">
      <c r="A7" s="161" t="s">
        <v>152</v>
      </c>
      <c r="B7" s="150"/>
      <c r="C7" s="150"/>
      <c r="D7" s="150"/>
      <c r="E7" s="150"/>
      <c r="F7" s="150"/>
      <c r="G7" s="150"/>
      <c r="H7" s="113"/>
    </row>
    <row r="8" spans="1:10" s="4" customFormat="1" ht="17.25" customHeight="1">
      <c r="A8" s="153" t="s">
        <v>73</v>
      </c>
      <c r="B8" s="154"/>
      <c r="C8" s="41">
        <v>20.420000000000002</v>
      </c>
      <c r="D8" s="74">
        <v>-436.59</v>
      </c>
      <c r="E8" s="74">
        <f>E12+E15+E18+E21+E24+E27</f>
        <v>1761.6799999999998</v>
      </c>
      <c r="F8" s="74">
        <f>F12+F15+F18+F21+F24+F27</f>
        <v>1858.98</v>
      </c>
      <c r="G8" s="74">
        <f>G12+G15+G18+G21+G24+G27</f>
        <v>1858.98</v>
      </c>
      <c r="H8" s="69">
        <f>F8-E8+D8</f>
        <v>-339.28999999999979</v>
      </c>
    </row>
    <row r="9" spans="1:10">
      <c r="A9" s="37" t="s">
        <v>74</v>
      </c>
      <c r="B9" s="38"/>
      <c r="C9" s="42">
        <f>C8-C10</f>
        <v>18.378</v>
      </c>
      <c r="D9" s="64">
        <v>-392.94</v>
      </c>
      <c r="E9" s="64">
        <f>E8-E10</f>
        <v>1585.5099999999998</v>
      </c>
      <c r="F9" s="64">
        <f>F8-F10</f>
        <v>1673.08</v>
      </c>
      <c r="G9" s="64">
        <f>G8-G10</f>
        <v>1673.08</v>
      </c>
      <c r="H9" s="69">
        <f t="shared" ref="H9:H10" si="0">F9-E9+D9</f>
        <v>-305.36999999999983</v>
      </c>
      <c r="J9" s="65"/>
    </row>
    <row r="10" spans="1:10">
      <c r="A10" s="149" t="s">
        <v>75</v>
      </c>
      <c r="B10" s="150"/>
      <c r="C10" s="42">
        <f>C8*10%</f>
        <v>2.0420000000000003</v>
      </c>
      <c r="D10" s="64">
        <v>-43.65</v>
      </c>
      <c r="E10" s="64">
        <v>176.17</v>
      </c>
      <c r="F10" s="64">
        <v>185.9</v>
      </c>
      <c r="G10" s="64">
        <v>185.9</v>
      </c>
      <c r="H10" s="69">
        <f t="shared" si="0"/>
        <v>-33.91999999999998</v>
      </c>
      <c r="J10" s="65"/>
    </row>
    <row r="11" spans="1:10" ht="12.75" customHeight="1">
      <c r="A11" s="161" t="s">
        <v>76</v>
      </c>
      <c r="B11" s="162"/>
      <c r="C11" s="162"/>
      <c r="D11" s="162"/>
      <c r="E11" s="162"/>
      <c r="F11" s="162"/>
      <c r="G11" s="162"/>
      <c r="H11" s="163"/>
      <c r="J11" s="65"/>
    </row>
    <row r="12" spans="1:10">
      <c r="A12" s="159" t="s">
        <v>55</v>
      </c>
      <c r="B12" s="160"/>
      <c r="C12" s="41">
        <v>5.65</v>
      </c>
      <c r="D12" s="75">
        <v>-127.68</v>
      </c>
      <c r="E12" s="75">
        <v>509.35</v>
      </c>
      <c r="F12" s="75">
        <v>538.07000000000005</v>
      </c>
      <c r="G12" s="75">
        <v>538.07000000000005</v>
      </c>
      <c r="H12" s="64">
        <f>F12-E12+D12</f>
        <v>-98.95999999999998</v>
      </c>
      <c r="J12" s="65"/>
    </row>
    <row r="13" spans="1:10">
      <c r="A13" s="37" t="s">
        <v>74</v>
      </c>
      <c r="B13" s="38"/>
      <c r="C13" s="42">
        <f>C12-C14</f>
        <v>5.085</v>
      </c>
      <c r="D13" s="64">
        <v>-114.92</v>
      </c>
      <c r="E13" s="64">
        <f>E12-E14</f>
        <v>458.42</v>
      </c>
      <c r="F13" s="64">
        <f>F12-F14</f>
        <v>484.26000000000005</v>
      </c>
      <c r="G13" s="64">
        <f>G12-G14</f>
        <v>484.26000000000005</v>
      </c>
      <c r="H13" s="64">
        <f t="shared" ref="H13:H30" si="1">F13-E13+D13</f>
        <v>-89.07999999999997</v>
      </c>
    </row>
    <row r="14" spans="1:10">
      <c r="A14" s="149" t="s">
        <v>75</v>
      </c>
      <c r="B14" s="150"/>
      <c r="C14" s="42">
        <f>C12*10%</f>
        <v>0.56500000000000006</v>
      </c>
      <c r="D14" s="64">
        <v>-12.76</v>
      </c>
      <c r="E14" s="64">
        <v>50.93</v>
      </c>
      <c r="F14" s="64">
        <v>53.81</v>
      </c>
      <c r="G14" s="64">
        <v>53.81</v>
      </c>
      <c r="H14" s="64">
        <f t="shared" si="1"/>
        <v>-9.8799999999999972</v>
      </c>
    </row>
    <row r="15" spans="1:10" ht="23.25" customHeight="1">
      <c r="A15" s="159" t="s">
        <v>45</v>
      </c>
      <c r="B15" s="160"/>
      <c r="C15" s="41">
        <v>3.45</v>
      </c>
      <c r="D15" s="75">
        <v>-77.7</v>
      </c>
      <c r="E15" s="75">
        <v>311.02</v>
      </c>
      <c r="F15" s="75">
        <v>328.63</v>
      </c>
      <c r="G15" s="75">
        <v>328.63</v>
      </c>
      <c r="H15" s="64">
        <f t="shared" si="1"/>
        <v>-60.089999999999989</v>
      </c>
    </row>
    <row r="16" spans="1:10">
      <c r="A16" s="37" t="s">
        <v>74</v>
      </c>
      <c r="B16" s="38"/>
      <c r="C16" s="42">
        <f>C15-C17</f>
        <v>3.105</v>
      </c>
      <c r="D16" s="64">
        <v>-69.930000000000007</v>
      </c>
      <c r="E16" s="64">
        <f>E15-E17</f>
        <v>279.91999999999996</v>
      </c>
      <c r="F16" s="64">
        <f>F15-F17</f>
        <v>295.77</v>
      </c>
      <c r="G16" s="64">
        <f>G15-G17</f>
        <v>295.77</v>
      </c>
      <c r="H16" s="64">
        <f t="shared" si="1"/>
        <v>-54.079999999999984</v>
      </c>
    </row>
    <row r="17" spans="1:8" ht="15" customHeight="1">
      <c r="A17" s="149" t="s">
        <v>75</v>
      </c>
      <c r="B17" s="150"/>
      <c r="C17" s="42">
        <f>C15*10%</f>
        <v>0.34500000000000003</v>
      </c>
      <c r="D17" s="64">
        <v>-7.77</v>
      </c>
      <c r="E17" s="64">
        <v>31.1</v>
      </c>
      <c r="F17" s="64">
        <v>32.86</v>
      </c>
      <c r="G17" s="64">
        <v>32.86</v>
      </c>
      <c r="H17" s="64">
        <f t="shared" si="1"/>
        <v>-6.0100000000000016</v>
      </c>
    </row>
    <row r="18" spans="1:8" ht="14.25" customHeight="1">
      <c r="A18" s="159" t="s">
        <v>56</v>
      </c>
      <c r="B18" s="160"/>
      <c r="C18" s="40">
        <v>2.37</v>
      </c>
      <c r="D18" s="75">
        <v>-53.14</v>
      </c>
      <c r="E18" s="75">
        <v>213.65</v>
      </c>
      <c r="F18" s="75">
        <v>225.75</v>
      </c>
      <c r="G18" s="75">
        <v>225.75</v>
      </c>
      <c r="H18" s="64">
        <f t="shared" si="1"/>
        <v>-41.040000000000006</v>
      </c>
    </row>
    <row r="19" spans="1:8" ht="13.5" customHeight="1">
      <c r="A19" s="37" t="s">
        <v>74</v>
      </c>
      <c r="B19" s="38"/>
      <c r="C19" s="42">
        <f>C18-C20</f>
        <v>2.133</v>
      </c>
      <c r="D19" s="64">
        <v>-47.83</v>
      </c>
      <c r="E19" s="64">
        <f>E18-E20</f>
        <v>192.28</v>
      </c>
      <c r="F19" s="64">
        <f>F18-F20</f>
        <v>203.17000000000002</v>
      </c>
      <c r="G19" s="64">
        <f>G18-G20</f>
        <v>203.17000000000002</v>
      </c>
      <c r="H19" s="64">
        <f t="shared" si="1"/>
        <v>-36.939999999999984</v>
      </c>
    </row>
    <row r="20" spans="1:8" ht="12.75" customHeight="1">
      <c r="A20" s="149" t="s">
        <v>75</v>
      </c>
      <c r="B20" s="150"/>
      <c r="C20" s="42">
        <f>C18*10%</f>
        <v>0.23700000000000002</v>
      </c>
      <c r="D20" s="64">
        <v>-5.32</v>
      </c>
      <c r="E20" s="64">
        <v>21.37</v>
      </c>
      <c r="F20" s="64">
        <v>22.58</v>
      </c>
      <c r="G20" s="64">
        <v>22.58</v>
      </c>
      <c r="H20" s="64">
        <f t="shared" si="1"/>
        <v>-4.110000000000003</v>
      </c>
    </row>
    <row r="21" spans="1:8">
      <c r="A21" s="159" t="s">
        <v>57</v>
      </c>
      <c r="B21" s="160"/>
      <c r="C21" s="43">
        <v>1.1100000000000001</v>
      </c>
      <c r="D21" s="64">
        <v>-23.01</v>
      </c>
      <c r="E21" s="64">
        <v>100.07</v>
      </c>
      <c r="F21" s="64">
        <v>105.73</v>
      </c>
      <c r="G21" s="64">
        <v>105.73</v>
      </c>
      <c r="H21" s="64">
        <f t="shared" si="1"/>
        <v>-17.349999999999991</v>
      </c>
    </row>
    <row r="22" spans="1:8" ht="14.25" customHeight="1">
      <c r="A22" s="37" t="s">
        <v>74</v>
      </c>
      <c r="B22" s="38"/>
      <c r="C22" s="42">
        <f>C21-C23</f>
        <v>0.99900000000000011</v>
      </c>
      <c r="D22" s="64">
        <v>-20.71</v>
      </c>
      <c r="E22" s="64">
        <f>E21-E23</f>
        <v>90.059999999999988</v>
      </c>
      <c r="F22" s="64">
        <f>F21-F23</f>
        <v>95.16</v>
      </c>
      <c r="G22" s="64">
        <f>G21-G23</f>
        <v>95.16</v>
      </c>
      <c r="H22" s="64">
        <f t="shared" si="1"/>
        <v>-15.609999999999992</v>
      </c>
    </row>
    <row r="23" spans="1:8" ht="14.25" customHeight="1">
      <c r="A23" s="149" t="s">
        <v>75</v>
      </c>
      <c r="B23" s="150"/>
      <c r="C23" s="42">
        <f>C21*10%</f>
        <v>0.11100000000000002</v>
      </c>
      <c r="D23" s="64">
        <v>-2.2999999999999998</v>
      </c>
      <c r="E23" s="64">
        <v>10.01</v>
      </c>
      <c r="F23" s="64">
        <v>10.57</v>
      </c>
      <c r="G23" s="64">
        <v>10.57</v>
      </c>
      <c r="H23" s="64">
        <f t="shared" si="1"/>
        <v>-1.7399999999999993</v>
      </c>
    </row>
    <row r="24" spans="1:8" ht="14.25" customHeight="1">
      <c r="A24" s="10" t="s">
        <v>46</v>
      </c>
      <c r="B24" s="39"/>
      <c r="C24" s="43">
        <v>3.65</v>
      </c>
      <c r="D24" s="64">
        <v>-80.86</v>
      </c>
      <c r="E24" s="64">
        <v>329.04</v>
      </c>
      <c r="F24" s="64">
        <v>347.73</v>
      </c>
      <c r="G24" s="64">
        <v>347.73</v>
      </c>
      <c r="H24" s="64">
        <f t="shared" si="1"/>
        <v>-62.17</v>
      </c>
    </row>
    <row r="25" spans="1:8" ht="14.25" customHeight="1">
      <c r="A25" s="37" t="s">
        <v>74</v>
      </c>
      <c r="B25" s="38"/>
      <c r="C25" s="42">
        <f>C24-C26</f>
        <v>3.2850000000000001</v>
      </c>
      <c r="D25" s="64">
        <v>-72.78</v>
      </c>
      <c r="E25" s="64">
        <f>E24-E26</f>
        <v>296.14000000000004</v>
      </c>
      <c r="F25" s="64">
        <f>F24-F26</f>
        <v>312.96000000000004</v>
      </c>
      <c r="G25" s="64">
        <f>G24-G26</f>
        <v>312.96000000000004</v>
      </c>
      <c r="H25" s="64">
        <f t="shared" si="1"/>
        <v>-55.960000000000008</v>
      </c>
    </row>
    <row r="26" spans="1:8">
      <c r="A26" s="149" t="s">
        <v>75</v>
      </c>
      <c r="B26" s="150"/>
      <c r="C26" s="42">
        <f>C24*10%</f>
        <v>0.36499999999999999</v>
      </c>
      <c r="D26" s="64">
        <v>-8.08</v>
      </c>
      <c r="E26" s="64">
        <v>32.9</v>
      </c>
      <c r="F26" s="64">
        <v>34.770000000000003</v>
      </c>
      <c r="G26" s="64">
        <v>34.770000000000003</v>
      </c>
      <c r="H26" s="64">
        <f t="shared" si="1"/>
        <v>-6.2099999999999955</v>
      </c>
    </row>
    <row r="27" spans="1:8" ht="14.25" customHeight="1">
      <c r="A27" s="131" t="s">
        <v>47</v>
      </c>
      <c r="B27" s="132"/>
      <c r="C27" s="151">
        <v>4.1900000000000004</v>
      </c>
      <c r="D27" s="147">
        <v>-74.2</v>
      </c>
      <c r="E27" s="147">
        <v>298.55</v>
      </c>
      <c r="F27" s="147">
        <v>313.07</v>
      </c>
      <c r="G27" s="147">
        <v>313.07</v>
      </c>
      <c r="H27" s="64">
        <f t="shared" si="1"/>
        <v>-59.680000000000021</v>
      </c>
    </row>
    <row r="28" spans="1:8" ht="0.75" hidden="1" customHeight="1">
      <c r="A28" s="133"/>
      <c r="B28" s="134"/>
      <c r="C28" s="152"/>
      <c r="D28" s="148"/>
      <c r="E28" s="148"/>
      <c r="F28" s="148"/>
      <c r="G28" s="148"/>
      <c r="H28" s="76"/>
    </row>
    <row r="29" spans="1:8">
      <c r="A29" s="37" t="s">
        <v>74</v>
      </c>
      <c r="B29" s="38"/>
      <c r="C29" s="42">
        <f>C27-C30</f>
        <v>3.7710000000000004</v>
      </c>
      <c r="D29" s="64">
        <v>-66.78</v>
      </c>
      <c r="E29" s="64">
        <f>E27-E30</f>
        <v>268.69</v>
      </c>
      <c r="F29" s="64">
        <f>F27-F30</f>
        <v>281.76</v>
      </c>
      <c r="G29" s="64">
        <f>G27-G30</f>
        <v>281.76</v>
      </c>
      <c r="H29" s="64">
        <f t="shared" si="1"/>
        <v>-53.710000000000008</v>
      </c>
    </row>
    <row r="30" spans="1:8">
      <c r="A30" s="149" t="s">
        <v>75</v>
      </c>
      <c r="B30" s="150"/>
      <c r="C30" s="42">
        <f>C27*10%</f>
        <v>0.41900000000000004</v>
      </c>
      <c r="D30" s="64">
        <v>-7.42</v>
      </c>
      <c r="E30" s="64">
        <v>29.86</v>
      </c>
      <c r="F30" s="87">
        <v>31.31</v>
      </c>
      <c r="G30" s="87">
        <v>31.31</v>
      </c>
      <c r="H30" s="64">
        <f t="shared" si="1"/>
        <v>-5.9700000000000006</v>
      </c>
    </row>
    <row r="31" spans="1:8" ht="6" customHeight="1">
      <c r="A31" s="88"/>
      <c r="B31" s="89"/>
      <c r="C31" s="90"/>
      <c r="D31" s="91"/>
      <c r="E31" s="90"/>
      <c r="F31" s="90"/>
      <c r="G31" s="92"/>
      <c r="H31" s="87"/>
    </row>
    <row r="32" spans="1:8" s="4" customFormat="1" ht="13.5" customHeight="1">
      <c r="A32" s="153" t="s">
        <v>48</v>
      </c>
      <c r="B32" s="154"/>
      <c r="C32" s="43">
        <v>7.8</v>
      </c>
      <c r="D32" s="69">
        <v>-192.96</v>
      </c>
      <c r="E32" s="69">
        <v>667.07</v>
      </c>
      <c r="F32" s="69">
        <v>703.8</v>
      </c>
      <c r="G32" s="77">
        <f>G33+G34</f>
        <v>208.37</v>
      </c>
      <c r="H32" s="69">
        <f t="shared" ref="H32:H34" si="2">F32-E32-G32+D32+F32</f>
        <v>339.19999999999982</v>
      </c>
    </row>
    <row r="33" spans="1:8" ht="12.75" customHeight="1">
      <c r="A33" s="37" t="s">
        <v>77</v>
      </c>
      <c r="B33" s="38"/>
      <c r="C33" s="42">
        <f>C32-C34</f>
        <v>7.02</v>
      </c>
      <c r="D33" s="64">
        <v>-184.64</v>
      </c>
      <c r="E33" s="64">
        <f>E32-E34</f>
        <v>600.36</v>
      </c>
      <c r="F33" s="64">
        <f>F32-F34</f>
        <v>633.41999999999996</v>
      </c>
      <c r="G33" s="78">
        <v>137.99</v>
      </c>
      <c r="H33" s="69">
        <f t="shared" si="2"/>
        <v>343.84999999999991</v>
      </c>
    </row>
    <row r="34" spans="1:8" ht="12.75" customHeight="1">
      <c r="A34" s="149" t="s">
        <v>75</v>
      </c>
      <c r="B34" s="150"/>
      <c r="C34" s="42">
        <f>C32*10%</f>
        <v>0.78</v>
      </c>
      <c r="D34" s="64">
        <v>-8.32</v>
      </c>
      <c r="E34" s="64">
        <v>66.709999999999994</v>
      </c>
      <c r="F34" s="64">
        <v>70.38</v>
      </c>
      <c r="G34" s="64">
        <v>70.38</v>
      </c>
      <c r="H34" s="69">
        <f t="shared" si="2"/>
        <v>-4.6500000000000057</v>
      </c>
    </row>
    <row r="35" spans="1:8" ht="12.75" customHeight="1">
      <c r="A35" s="102"/>
      <c r="B35" s="103"/>
      <c r="C35" s="42"/>
      <c r="D35" s="64"/>
      <c r="E35" s="64"/>
      <c r="F35" s="64"/>
      <c r="G35" s="64"/>
      <c r="H35" s="69"/>
    </row>
    <row r="36" spans="1:8" ht="12.75" customHeight="1">
      <c r="A36" s="155" t="s">
        <v>158</v>
      </c>
      <c r="B36" s="154"/>
      <c r="C36" s="42"/>
      <c r="D36" s="69">
        <v>0</v>
      </c>
      <c r="E36" s="69">
        <f>E38+E39+E40+E41</f>
        <v>285.95999999999998</v>
      </c>
      <c r="F36" s="69">
        <f>F38+F39+F40+F41</f>
        <v>264.36</v>
      </c>
      <c r="G36" s="69">
        <v>264.36</v>
      </c>
      <c r="H36" s="69">
        <f>G36-E36</f>
        <v>-21.599999999999966</v>
      </c>
    </row>
    <row r="37" spans="1:8" ht="12.75" customHeight="1">
      <c r="A37" s="37" t="s">
        <v>159</v>
      </c>
      <c r="B37" s="101"/>
      <c r="C37" s="42"/>
      <c r="D37" s="64"/>
      <c r="E37" s="64"/>
      <c r="F37" s="64"/>
      <c r="G37" s="64"/>
      <c r="H37" s="69"/>
    </row>
    <row r="38" spans="1:8" ht="12.75" customHeight="1">
      <c r="A38" s="156" t="s">
        <v>160</v>
      </c>
      <c r="B38" s="157"/>
      <c r="C38" s="42"/>
      <c r="D38" s="64">
        <v>0</v>
      </c>
      <c r="E38" s="64">
        <v>13.69</v>
      </c>
      <c r="F38" s="64">
        <v>12.54</v>
      </c>
      <c r="G38" s="64">
        <v>12.54</v>
      </c>
      <c r="H38" s="69"/>
    </row>
    <row r="39" spans="1:8" s="4" customFormat="1" ht="12.75" customHeight="1">
      <c r="A39" s="156" t="s">
        <v>161</v>
      </c>
      <c r="B39" s="157"/>
      <c r="C39" s="83"/>
      <c r="D39" s="84">
        <v>0</v>
      </c>
      <c r="E39" s="83">
        <v>63.94</v>
      </c>
      <c r="F39" s="83">
        <v>57.48</v>
      </c>
      <c r="G39" s="83">
        <v>57.48</v>
      </c>
      <c r="H39" s="85"/>
    </row>
    <row r="40" spans="1:8" s="4" customFormat="1" ht="12.75" customHeight="1">
      <c r="A40" s="156" t="s">
        <v>162</v>
      </c>
      <c r="B40" s="157"/>
      <c r="C40" s="83"/>
      <c r="D40" s="84">
        <v>0</v>
      </c>
      <c r="E40" s="83">
        <v>201.4</v>
      </c>
      <c r="F40" s="83">
        <v>188.24</v>
      </c>
      <c r="G40" s="83">
        <v>188.24</v>
      </c>
      <c r="H40" s="85"/>
    </row>
    <row r="41" spans="1:8" s="4" customFormat="1" ht="12.75" customHeight="1">
      <c r="A41" s="158" t="s">
        <v>163</v>
      </c>
      <c r="B41" s="157"/>
      <c r="C41" s="83"/>
      <c r="D41" s="84">
        <v>0</v>
      </c>
      <c r="E41" s="83">
        <v>6.93</v>
      </c>
      <c r="F41" s="83">
        <v>6.1</v>
      </c>
      <c r="G41" s="83">
        <v>6.1</v>
      </c>
      <c r="H41" s="85"/>
    </row>
    <row r="42" spans="1:8" s="4" customFormat="1" ht="12.75" customHeight="1">
      <c r="A42" s="81" t="s">
        <v>129</v>
      </c>
      <c r="B42" s="82"/>
      <c r="C42" s="83"/>
      <c r="D42" s="84"/>
      <c r="E42" s="83">
        <f>E8+E32+E36</f>
        <v>2714.71</v>
      </c>
      <c r="F42" s="83">
        <f t="shared" ref="F42:G42" si="3">F8+F32+F36</f>
        <v>2827.14</v>
      </c>
      <c r="G42" s="83">
        <f t="shared" si="3"/>
        <v>2331.71</v>
      </c>
      <c r="H42" s="85"/>
    </row>
    <row r="43" spans="1:8" s="4" customFormat="1" ht="12.75" customHeight="1">
      <c r="A43" s="81" t="s">
        <v>130</v>
      </c>
      <c r="B43" s="82"/>
      <c r="C43" s="83"/>
      <c r="D43" s="84"/>
      <c r="E43" s="83"/>
      <c r="F43" s="83"/>
      <c r="G43" s="84"/>
      <c r="H43" s="85"/>
    </row>
    <row r="44" spans="1:8" ht="8.25" customHeight="1">
      <c r="A44" s="141" t="s">
        <v>142</v>
      </c>
      <c r="B44" s="142"/>
      <c r="C44" s="128">
        <v>700</v>
      </c>
      <c r="D44" s="128">
        <v>8.7100000000000009</v>
      </c>
      <c r="E44" s="128">
        <v>8.4</v>
      </c>
      <c r="F44" s="128">
        <v>8.4</v>
      </c>
      <c r="G44" s="128">
        <v>1.43</v>
      </c>
      <c r="H44" s="128">
        <f>F44-G44+D44</f>
        <v>15.680000000000001</v>
      </c>
    </row>
    <row r="45" spans="1:8" ht="8.25" customHeight="1">
      <c r="A45" s="143"/>
      <c r="B45" s="144"/>
      <c r="C45" s="129"/>
      <c r="D45" s="129"/>
      <c r="E45" s="129"/>
      <c r="F45" s="129"/>
      <c r="G45" s="129"/>
      <c r="H45" s="129"/>
    </row>
    <row r="46" spans="1:8" ht="4.5" customHeight="1">
      <c r="A46" s="145"/>
      <c r="B46" s="146"/>
      <c r="C46" s="130"/>
      <c r="D46" s="130"/>
      <c r="E46" s="130"/>
      <c r="F46" s="130"/>
      <c r="G46" s="130"/>
      <c r="H46" s="130"/>
    </row>
    <row r="47" spans="1:8" ht="6" customHeight="1">
      <c r="A47" s="131" t="s">
        <v>58</v>
      </c>
      <c r="B47" s="132"/>
      <c r="C47" s="135">
        <v>0</v>
      </c>
      <c r="D47" s="137">
        <v>0</v>
      </c>
      <c r="E47" s="135">
        <f>E44*17%</f>
        <v>1.4280000000000002</v>
      </c>
      <c r="F47" s="137">
        <v>1.43</v>
      </c>
      <c r="G47" s="139">
        <v>1.43</v>
      </c>
      <c r="H47" s="137">
        <v>0</v>
      </c>
    </row>
    <row r="48" spans="1:8" ht="6.75" customHeight="1">
      <c r="A48" s="133"/>
      <c r="B48" s="134"/>
      <c r="C48" s="136"/>
      <c r="D48" s="138"/>
      <c r="E48" s="136"/>
      <c r="F48" s="138"/>
      <c r="G48" s="140"/>
      <c r="H48" s="138"/>
    </row>
    <row r="49" spans="1:9" s="4" customFormat="1" ht="24" customHeight="1">
      <c r="A49" s="126" t="s">
        <v>143</v>
      </c>
      <c r="B49" s="127"/>
      <c r="C49" s="43">
        <v>150</v>
      </c>
      <c r="D49" s="63">
        <v>13.45</v>
      </c>
      <c r="E49" s="63">
        <v>7.2</v>
      </c>
      <c r="F49" s="63">
        <v>7.2</v>
      </c>
      <c r="G49" s="68">
        <v>1.22</v>
      </c>
      <c r="H49" s="69">
        <f>F49-E49+D49+F49-G49</f>
        <v>19.43</v>
      </c>
    </row>
    <row r="50" spans="1:9" ht="15.75" customHeight="1">
      <c r="A50" s="131" t="s">
        <v>78</v>
      </c>
      <c r="B50" s="132"/>
      <c r="C50" s="135">
        <v>25</v>
      </c>
      <c r="D50" s="137">
        <v>0</v>
      </c>
      <c r="E50" s="135">
        <f>E49*17%</f>
        <v>1.2240000000000002</v>
      </c>
      <c r="F50" s="135">
        <f t="shared" ref="F50" si="4">F49*17%</f>
        <v>1.2240000000000002</v>
      </c>
      <c r="G50" s="135">
        <v>1.22</v>
      </c>
      <c r="H50" s="137">
        <v>0</v>
      </c>
    </row>
    <row r="51" spans="1:9" ht="1.5" customHeight="1">
      <c r="A51" s="133"/>
      <c r="B51" s="134"/>
      <c r="C51" s="136"/>
      <c r="D51" s="138"/>
      <c r="E51" s="136"/>
      <c r="F51" s="136"/>
      <c r="G51" s="136"/>
      <c r="H51" s="138"/>
    </row>
    <row r="52" spans="1:9" ht="22.5" customHeight="1">
      <c r="A52" s="126" t="s">
        <v>144</v>
      </c>
      <c r="B52" s="182"/>
      <c r="C52" s="98"/>
      <c r="D52" s="99">
        <v>-48.42</v>
      </c>
      <c r="E52" s="98">
        <v>0</v>
      </c>
      <c r="F52" s="98">
        <v>32.81</v>
      </c>
      <c r="G52" s="98">
        <v>32.81</v>
      </c>
      <c r="H52" s="100">
        <v>-15.61</v>
      </c>
    </row>
    <row r="53" spans="1:9" ht="14.25" customHeight="1">
      <c r="A53" s="170" t="s">
        <v>131</v>
      </c>
      <c r="B53" s="171"/>
      <c r="C53" s="83"/>
      <c r="D53" s="86"/>
      <c r="E53" s="83">
        <f>E44+E49+E52</f>
        <v>15.600000000000001</v>
      </c>
      <c r="F53" s="83">
        <f t="shared" ref="F53:G53" si="5">F44+F49+F52</f>
        <v>48.410000000000004</v>
      </c>
      <c r="G53" s="83">
        <f t="shared" si="5"/>
        <v>35.46</v>
      </c>
      <c r="H53" s="86"/>
    </row>
    <row r="54" spans="1:9" ht="14.25" customHeight="1">
      <c r="A54" s="155" t="s">
        <v>136</v>
      </c>
      <c r="B54" s="179"/>
      <c r="C54" s="7"/>
      <c r="D54" s="7"/>
      <c r="E54" s="43">
        <f>E42+E53</f>
        <v>2730.31</v>
      </c>
      <c r="F54" s="43">
        <f t="shared" ref="F54:G54" si="6">F42+F53</f>
        <v>2875.5499999999997</v>
      </c>
      <c r="G54" s="43">
        <f t="shared" si="6"/>
        <v>2367.17</v>
      </c>
      <c r="H54" s="7"/>
    </row>
    <row r="55" spans="1:9" ht="15" customHeight="1">
      <c r="A55" s="180" t="s">
        <v>137</v>
      </c>
      <c r="B55" s="181"/>
      <c r="C55" s="104"/>
      <c r="D55" s="104">
        <v>-655.81</v>
      </c>
      <c r="E55" s="105"/>
      <c r="F55" s="105"/>
      <c r="G55" s="104"/>
      <c r="H55" s="106">
        <f>F54-E54+D55+F54-G54</f>
        <v>-2.1900000000005093</v>
      </c>
      <c r="I55" s="67"/>
    </row>
    <row r="56" spans="1:9" ht="22.5" customHeight="1">
      <c r="A56" s="180" t="s">
        <v>153</v>
      </c>
      <c r="B56" s="180"/>
      <c r="C56" s="107"/>
      <c r="D56" s="107"/>
      <c r="E56" s="108"/>
      <c r="F56" s="109"/>
      <c r="G56" s="109"/>
      <c r="H56" s="108">
        <f>H57+H58</f>
        <v>-2.1899999999999409</v>
      </c>
    </row>
    <row r="57" spans="1:9" ht="16.5" customHeight="1">
      <c r="A57" s="180" t="s">
        <v>134</v>
      </c>
      <c r="B57" s="183"/>
      <c r="C57" s="107"/>
      <c r="D57" s="107"/>
      <c r="E57" s="108"/>
      <c r="F57" s="109"/>
      <c r="G57" s="109"/>
      <c r="H57" s="109">
        <f>H32+H44+H49</f>
        <v>374.30999999999983</v>
      </c>
    </row>
    <row r="58" spans="1:9" ht="15.75" customHeight="1">
      <c r="A58" s="180" t="s">
        <v>135</v>
      </c>
      <c r="B58" s="181"/>
      <c r="C58" s="107"/>
      <c r="D58" s="107"/>
      <c r="E58" s="108"/>
      <c r="F58" s="109"/>
      <c r="G58" s="109"/>
      <c r="H58" s="108">
        <f>H8+H36+H52</f>
        <v>-376.49999999999977</v>
      </c>
      <c r="I58" s="65"/>
    </row>
    <row r="59" spans="1:9" ht="28.5" customHeight="1">
      <c r="A59" s="172" t="s">
        <v>132</v>
      </c>
      <c r="B59" s="173"/>
      <c r="C59" s="173"/>
      <c r="D59" s="173"/>
      <c r="E59" s="173"/>
      <c r="F59" s="173"/>
      <c r="G59" s="173"/>
      <c r="H59" s="173"/>
    </row>
    <row r="60" spans="1:9" ht="22.5" customHeight="1">
      <c r="A60" s="20" t="s">
        <v>154</v>
      </c>
      <c r="D60" s="22"/>
      <c r="E60" s="22"/>
      <c r="F60" s="22"/>
      <c r="G60" s="22"/>
    </row>
    <row r="61" spans="1:9">
      <c r="A61" s="176" t="s">
        <v>60</v>
      </c>
      <c r="B61" s="150"/>
      <c r="C61" s="150"/>
      <c r="D61" s="113"/>
      <c r="E61" s="30" t="s">
        <v>61</v>
      </c>
      <c r="F61" s="30" t="s">
        <v>62</v>
      </c>
      <c r="G61" s="30" t="s">
        <v>138</v>
      </c>
      <c r="H61" s="94" t="s">
        <v>141</v>
      </c>
    </row>
    <row r="62" spans="1:9" ht="17.25" customHeight="1">
      <c r="A62" s="177" t="s">
        <v>139</v>
      </c>
      <c r="B62" s="178"/>
      <c r="C62" s="178"/>
      <c r="D62" s="127"/>
      <c r="E62" s="31">
        <v>42826</v>
      </c>
      <c r="F62" s="30">
        <v>4</v>
      </c>
      <c r="G62" s="32">
        <v>2.44</v>
      </c>
      <c r="H62" s="94" t="s">
        <v>140</v>
      </c>
    </row>
    <row r="63" spans="1:9" ht="17.25" customHeight="1">
      <c r="A63" s="177" t="s">
        <v>145</v>
      </c>
      <c r="B63" s="178"/>
      <c r="C63" s="178"/>
      <c r="D63" s="127"/>
      <c r="E63" s="31" t="s">
        <v>169</v>
      </c>
      <c r="F63" s="30"/>
      <c r="G63" s="32">
        <v>60</v>
      </c>
      <c r="H63" s="94" t="s">
        <v>148</v>
      </c>
    </row>
    <row r="64" spans="1:9" ht="17.25" customHeight="1">
      <c r="A64" s="177" t="s">
        <v>155</v>
      </c>
      <c r="B64" s="178"/>
      <c r="C64" s="178"/>
      <c r="D64" s="127"/>
      <c r="E64" s="31">
        <v>42826</v>
      </c>
      <c r="F64" s="30">
        <v>1</v>
      </c>
      <c r="G64" s="32">
        <v>24.64</v>
      </c>
      <c r="H64" s="94" t="s">
        <v>156</v>
      </c>
    </row>
    <row r="65" spans="1:9" ht="17.25" customHeight="1">
      <c r="A65" s="177" t="s">
        <v>164</v>
      </c>
      <c r="B65" s="178"/>
      <c r="C65" s="178"/>
      <c r="D65" s="127"/>
      <c r="E65" s="31">
        <v>42917</v>
      </c>
      <c r="F65" s="30" t="s">
        <v>165</v>
      </c>
      <c r="G65" s="32">
        <v>26.43</v>
      </c>
      <c r="H65" s="94" t="s">
        <v>156</v>
      </c>
    </row>
    <row r="66" spans="1:9" ht="17.25" customHeight="1">
      <c r="A66" s="177" t="s">
        <v>166</v>
      </c>
      <c r="B66" s="178"/>
      <c r="C66" s="178"/>
      <c r="D66" s="127"/>
      <c r="E66" s="31">
        <v>42856</v>
      </c>
      <c r="F66" s="30">
        <v>1</v>
      </c>
      <c r="G66" s="32">
        <v>18</v>
      </c>
      <c r="H66" s="94" t="s">
        <v>157</v>
      </c>
    </row>
    <row r="67" spans="1:9" ht="17.25" customHeight="1">
      <c r="A67" s="177" t="s">
        <v>167</v>
      </c>
      <c r="B67" s="178"/>
      <c r="C67" s="178"/>
      <c r="D67" s="127"/>
      <c r="E67" s="31">
        <v>43070</v>
      </c>
      <c r="F67" s="30">
        <v>1</v>
      </c>
      <c r="G67" s="32">
        <v>6.48</v>
      </c>
      <c r="H67" s="94" t="s">
        <v>168</v>
      </c>
    </row>
    <row r="68" spans="1:9">
      <c r="A68" s="174" t="s">
        <v>7</v>
      </c>
      <c r="B68" s="175"/>
      <c r="C68" s="175"/>
      <c r="D68" s="154"/>
      <c r="E68" s="31"/>
      <c r="F68" s="30"/>
      <c r="G68" s="66">
        <f>SUM(G62:G67)</f>
        <v>137.98999999999998</v>
      </c>
      <c r="H68" s="94"/>
      <c r="I68" s="67"/>
    </row>
    <row r="69" spans="1:9">
      <c r="A69" s="48"/>
      <c r="B69" s="49"/>
      <c r="C69" s="49"/>
      <c r="D69" s="49"/>
      <c r="E69" s="50"/>
      <c r="F69" s="51"/>
      <c r="G69" s="52"/>
    </row>
    <row r="70" spans="1:9">
      <c r="A70" s="20" t="s">
        <v>49</v>
      </c>
      <c r="D70" s="22"/>
      <c r="E70" s="22"/>
      <c r="F70" s="22"/>
      <c r="G70" s="22"/>
    </row>
    <row r="71" spans="1:9">
      <c r="A71" s="20" t="s">
        <v>50</v>
      </c>
      <c r="D71" s="22"/>
      <c r="E71" s="22"/>
      <c r="F71" s="22"/>
      <c r="G71" s="22"/>
    </row>
    <row r="72" spans="1:9" ht="23.25" customHeight="1">
      <c r="A72" s="176" t="s">
        <v>64</v>
      </c>
      <c r="B72" s="150"/>
      <c r="C72" s="150"/>
      <c r="D72" s="150"/>
      <c r="E72" s="113"/>
      <c r="F72" s="34" t="s">
        <v>62</v>
      </c>
      <c r="G72" s="33" t="s">
        <v>63</v>
      </c>
    </row>
    <row r="73" spans="1:9">
      <c r="A73" s="169" t="s">
        <v>65</v>
      </c>
      <c r="B73" s="162"/>
      <c r="C73" s="162"/>
      <c r="D73" s="162"/>
      <c r="E73" s="163"/>
      <c r="F73" s="30">
        <v>7</v>
      </c>
      <c r="G73" s="30" t="s">
        <v>170</v>
      </c>
    </row>
    <row r="74" spans="1:9">
      <c r="A74" s="22"/>
      <c r="D74" s="22"/>
      <c r="E74" s="22"/>
      <c r="F74" s="22"/>
      <c r="G74" s="22"/>
    </row>
    <row r="75" spans="1:9" s="4" customFormat="1">
      <c r="A75" s="20" t="s">
        <v>81</v>
      </c>
      <c r="B75" s="45"/>
      <c r="C75" s="46"/>
      <c r="D75" s="20"/>
      <c r="E75" s="20"/>
      <c r="F75" s="20"/>
      <c r="G75" s="20"/>
    </row>
    <row r="76" spans="1:9">
      <c r="A76" s="169" t="s">
        <v>82</v>
      </c>
      <c r="B76" s="163"/>
      <c r="C76" s="166" t="s">
        <v>83</v>
      </c>
      <c r="D76" s="163"/>
      <c r="E76" s="30" t="s">
        <v>84</v>
      </c>
      <c r="F76" s="30" t="s">
        <v>85</v>
      </c>
      <c r="G76" s="30" t="s">
        <v>86</v>
      </c>
    </row>
    <row r="77" spans="1:9">
      <c r="A77" s="47" t="s">
        <v>98</v>
      </c>
      <c r="B77" s="7"/>
      <c r="C77" s="167" t="s">
        <v>87</v>
      </c>
      <c r="D77" s="168"/>
      <c r="E77" s="7">
        <v>4</v>
      </c>
      <c r="F77" s="7" t="s">
        <v>87</v>
      </c>
      <c r="G77" s="7" t="s">
        <v>87</v>
      </c>
    </row>
    <row r="79" spans="1:9">
      <c r="A79" s="20" t="s">
        <v>126</v>
      </c>
      <c r="E79" s="35"/>
      <c r="F79" s="70"/>
      <c r="G79" s="35"/>
    </row>
    <row r="80" spans="1:9">
      <c r="A80" s="20" t="s">
        <v>171</v>
      </c>
      <c r="B80" s="71"/>
      <c r="C80" s="72"/>
      <c r="D80" s="20"/>
      <c r="E80" s="35"/>
      <c r="F80" s="70"/>
      <c r="G80" s="35"/>
    </row>
    <row r="81" spans="1:7" ht="22.5" customHeight="1">
      <c r="A81" s="165" t="s">
        <v>172</v>
      </c>
      <c r="B81" s="165"/>
      <c r="C81" s="165"/>
      <c r="D81" s="165"/>
      <c r="E81" s="165"/>
      <c r="F81" s="165"/>
      <c r="G81" s="165"/>
    </row>
    <row r="82" spans="1:7">
      <c r="A82" s="73"/>
      <c r="B82" s="73"/>
      <c r="C82" s="73"/>
      <c r="D82" s="73"/>
      <c r="E82" s="73"/>
      <c r="F82" s="73"/>
      <c r="G82" s="73"/>
    </row>
    <row r="83" spans="1:7">
      <c r="A83" s="73"/>
      <c r="B83" s="73"/>
      <c r="C83" s="73"/>
      <c r="D83" s="73"/>
      <c r="E83" s="73"/>
      <c r="F83" s="73"/>
      <c r="G83" s="73"/>
    </row>
    <row r="84" spans="1:7">
      <c r="A84" s="22" t="s">
        <v>88</v>
      </c>
      <c r="B84" s="96"/>
      <c r="C84" s="97"/>
      <c r="D84" s="22"/>
      <c r="E84" s="22" t="s">
        <v>89</v>
      </c>
      <c r="F84" s="22"/>
    </row>
    <row r="85" spans="1:7">
      <c r="A85" s="22" t="s">
        <v>90</v>
      </c>
      <c r="B85" s="96"/>
      <c r="C85" s="97"/>
      <c r="D85" s="22"/>
      <c r="E85" s="22"/>
      <c r="F85" s="22"/>
    </row>
    <row r="86" spans="1:7">
      <c r="A86" s="22" t="s">
        <v>91</v>
      </c>
      <c r="B86" s="96"/>
      <c r="C86" s="97"/>
      <c r="D86" s="22"/>
      <c r="E86" s="22"/>
      <c r="F86" s="22"/>
    </row>
    <row r="87" spans="1:7">
      <c r="A87" s="22"/>
      <c r="B87" s="96"/>
      <c r="C87" s="97"/>
      <c r="D87" s="22"/>
      <c r="E87" s="22"/>
      <c r="F87" s="22"/>
    </row>
    <row r="88" spans="1:7">
      <c r="A88" s="22" t="s">
        <v>92</v>
      </c>
      <c r="B88" s="96"/>
      <c r="C88" s="97"/>
      <c r="D88" s="22"/>
      <c r="E88" s="22"/>
      <c r="F88" s="22"/>
    </row>
    <row r="89" spans="1:7">
      <c r="A89" s="22" t="s">
        <v>93</v>
      </c>
      <c r="B89" s="96"/>
      <c r="C89" s="97" t="s">
        <v>25</v>
      </c>
      <c r="D89" s="22"/>
      <c r="E89" s="22"/>
      <c r="F89" s="22"/>
    </row>
    <row r="90" spans="1:7">
      <c r="A90" s="22" t="s">
        <v>94</v>
      </c>
      <c r="B90" s="96"/>
      <c r="C90" s="97" t="s">
        <v>95</v>
      </c>
      <c r="D90" s="22"/>
      <c r="E90" s="22"/>
      <c r="F90" s="22"/>
    </row>
    <row r="91" spans="1:7">
      <c r="A91" s="22" t="s">
        <v>96</v>
      </c>
      <c r="B91" s="96"/>
      <c r="C91" s="97" t="s">
        <v>97</v>
      </c>
      <c r="D91" s="22"/>
      <c r="E91" s="22"/>
      <c r="F91" s="22"/>
    </row>
  </sheetData>
  <mergeCells count="73">
    <mergeCell ref="A56:B56"/>
    <mergeCell ref="A66:D66"/>
    <mergeCell ref="A67:D67"/>
    <mergeCell ref="A57:B57"/>
    <mergeCell ref="A58:B58"/>
    <mergeCell ref="A63:D63"/>
    <mergeCell ref="A64:D64"/>
    <mergeCell ref="A65:D65"/>
    <mergeCell ref="A81:G81"/>
    <mergeCell ref="C76:D76"/>
    <mergeCell ref="C77:D77"/>
    <mergeCell ref="A76:B76"/>
    <mergeCell ref="G50:G51"/>
    <mergeCell ref="A53:B53"/>
    <mergeCell ref="A59:H59"/>
    <mergeCell ref="H50:H51"/>
    <mergeCell ref="A68:D68"/>
    <mergeCell ref="A72:E72"/>
    <mergeCell ref="A73:E73"/>
    <mergeCell ref="A61:D61"/>
    <mergeCell ref="A62:D62"/>
    <mergeCell ref="A54:B54"/>
    <mergeCell ref="A55:B55"/>
    <mergeCell ref="A52:B52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C44:C46"/>
    <mergeCell ref="D44:D46"/>
    <mergeCell ref="E44:E46"/>
    <mergeCell ref="F44:F46"/>
    <mergeCell ref="A23:B23"/>
    <mergeCell ref="A30:B30"/>
    <mergeCell ref="A32:B32"/>
    <mergeCell ref="A34:B34"/>
    <mergeCell ref="A36:B36"/>
    <mergeCell ref="A38:B38"/>
    <mergeCell ref="A39:B39"/>
    <mergeCell ref="A40:B40"/>
    <mergeCell ref="A41:B41"/>
    <mergeCell ref="G27:G28"/>
    <mergeCell ref="A26:B26"/>
    <mergeCell ref="A27:B28"/>
    <mergeCell ref="C27:C28"/>
    <mergeCell ref="D27:D28"/>
    <mergeCell ref="E27:E28"/>
    <mergeCell ref="F27:F28"/>
    <mergeCell ref="A49:B49"/>
    <mergeCell ref="H44:H46"/>
    <mergeCell ref="A50:B51"/>
    <mergeCell ref="C50:C51"/>
    <mergeCell ref="D50:D51"/>
    <mergeCell ref="E50:E51"/>
    <mergeCell ref="F50:F51"/>
    <mergeCell ref="G44:G46"/>
    <mergeCell ref="A47:B48"/>
    <mergeCell ref="C47:C48"/>
    <mergeCell ref="D47:D48"/>
    <mergeCell ref="E47:E48"/>
    <mergeCell ref="F47:F48"/>
    <mergeCell ref="G47:G48"/>
    <mergeCell ref="H47:H48"/>
    <mergeCell ref="A44:B4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2018-01-23T00:27:19Z</cp:lastPrinted>
  <dcterms:created xsi:type="dcterms:W3CDTF">2013-02-18T04:38:06Z</dcterms:created>
  <dcterms:modified xsi:type="dcterms:W3CDTF">2018-02-21T06:18:00Z</dcterms:modified>
</cp:coreProperties>
</file>