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 concurrentCalc="0"/>
</workbook>
</file>

<file path=xl/calcChain.xml><?xml version="1.0" encoding="utf-8"?>
<calcChain xmlns="http://schemas.openxmlformats.org/spreadsheetml/2006/main">
  <c r="G29" i="8" l="1"/>
  <c r="G26" i="8"/>
  <c r="G25" i="8"/>
  <c r="G23" i="8"/>
  <c r="G22" i="8"/>
  <c r="G20" i="8"/>
  <c r="G19" i="8"/>
  <c r="G17" i="8"/>
  <c r="G16" i="8"/>
  <c r="G14" i="8"/>
  <c r="G13" i="8"/>
  <c r="F14" i="8"/>
  <c r="F13" i="8"/>
  <c r="G8" i="8"/>
  <c r="G9" i="8"/>
  <c r="F8" i="8"/>
  <c r="F9" i="8"/>
  <c r="F29" i="8"/>
  <c r="E29" i="8"/>
  <c r="H10" i="8"/>
  <c r="F34" i="8"/>
  <c r="E34" i="8"/>
  <c r="F33" i="8"/>
  <c r="E33" i="8"/>
  <c r="F26" i="8"/>
  <c r="E26" i="8"/>
  <c r="F25" i="8"/>
  <c r="E25" i="8"/>
  <c r="F23" i="8"/>
  <c r="E23" i="8"/>
  <c r="F22" i="8"/>
  <c r="E22" i="8"/>
  <c r="F20" i="8"/>
  <c r="E20" i="8"/>
  <c r="F19" i="8"/>
  <c r="E19" i="8"/>
  <c r="F17" i="8"/>
  <c r="E17" i="8"/>
  <c r="F16" i="8"/>
  <c r="E16" i="8"/>
  <c r="E14" i="8"/>
  <c r="G68" i="8"/>
  <c r="H41" i="8"/>
  <c r="H40" i="8"/>
  <c r="H39" i="8"/>
  <c r="H38" i="8"/>
  <c r="F36" i="8"/>
  <c r="E36" i="8"/>
  <c r="H36" i="8"/>
  <c r="E8" i="8"/>
  <c r="E42" i="8"/>
  <c r="E55" i="8"/>
  <c r="E56" i="8"/>
  <c r="D29" i="8"/>
  <c r="D25" i="8"/>
  <c r="D22" i="8"/>
  <c r="D16" i="8"/>
  <c r="D13" i="8"/>
  <c r="H8" i="8"/>
  <c r="H9" i="8"/>
  <c r="D9" i="8"/>
  <c r="F42" i="8"/>
  <c r="F55" i="8"/>
  <c r="F56" i="8"/>
  <c r="G32" i="8"/>
  <c r="G42" i="8"/>
  <c r="G55" i="8"/>
  <c r="G56" i="8"/>
  <c r="H57" i="8"/>
  <c r="H60" i="8"/>
  <c r="H32" i="8"/>
  <c r="H45" i="8"/>
  <c r="H51" i="8"/>
  <c r="H53" i="8"/>
  <c r="H59" i="8"/>
  <c r="H58" i="8"/>
  <c r="C9" i="8"/>
  <c r="H33" i="8"/>
  <c r="H34" i="8"/>
  <c r="E13" i="8"/>
  <c r="E9" i="8"/>
  <c r="F52" i="8"/>
  <c r="E52" i="8"/>
  <c r="H52" i="8"/>
  <c r="E49" i="8"/>
  <c r="C34" i="8"/>
  <c r="C33" i="8"/>
  <c r="C26" i="8"/>
  <c r="C25" i="8"/>
  <c r="C23" i="8"/>
  <c r="C22" i="8"/>
  <c r="C20" i="8"/>
  <c r="C19" i="8"/>
  <c r="C17" i="8"/>
  <c r="C16" i="8"/>
  <c r="C5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C14" i="8"/>
  <c r="C13" i="8"/>
  <c r="C30" i="8"/>
  <c r="C29" i="8"/>
</calcChain>
</file>

<file path=xl/sharedStrings.xml><?xml version="1.0" encoding="utf-8"?>
<sst xmlns="http://schemas.openxmlformats.org/spreadsheetml/2006/main" count="177" uniqueCount="157">
  <si>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</si>
  <si>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</si>
  <si>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</si>
  <si>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</si>
  <si>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</si>
  <si>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</si>
  <si>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</si>
  <si>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</si>
  <si>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</si>
  <si>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</si>
  <si>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</si>
  <si>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</si>
  <si>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</si>
  <si>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</si>
  <si>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</si>
  <si>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</si>
  <si>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</si>
  <si>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</si>
  <si>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</si>
  <si>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</si>
  <si>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</si>
  <si>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</si>
  <si>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</si>
  <si>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</si>
  <si>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</si>
  <si>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</si>
  <si>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</si>
  <si>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</si>
  <si>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</si>
  <si>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</si>
  <si>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</si>
  <si>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</si>
  <si>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</si>
  <si>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</si>
  <si>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</si>
  <si>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</si>
  <si>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</si>
  <si>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</si>
  <si>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</si>
  <si>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</si>
  <si>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</si>
  <si>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</si>
  <si>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</si>
  <si>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</si>
  <si>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</si>
  <si>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</si>
  <si>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</si>
  <si>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</si>
  <si>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</si>
  <si>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5. Услуги паспортного стола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</si>
  <si>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</si>
  <si>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</si>
  <si>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</si>
  <si>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</si>
  <si>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</si>
  <si>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</si>
  <si>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</si>
  <si>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</si>
  <si>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</si>
  <si>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>в т.ч. услуги по управлению, налоги</t>
  </si>
  <si>
    <t xml:space="preserve">     uk-lr.ru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</si>
  <si>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</si>
  <si>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</si>
  <si>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</si>
  <si>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</si>
  <si>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</si>
  <si>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>Тех обслуживание лифтов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</si>
  <si>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</si>
  <si>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</si>
  <si>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</si>
  <si>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</si>
  <si>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</si>
  <si>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</si>
  <si>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</si>
  <si>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</si>
  <si>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</si>
  <si>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</si>
  <si>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</si>
  <si>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</si>
  <si>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</si>
  <si>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Договор управления</t>
  </si>
  <si>
    <t>от 27 .04. 2005г. Серия 25 № 01277949</t>
  </si>
  <si>
    <t>ООО " Сансервис"</t>
  </si>
  <si>
    <t xml:space="preserve">Генеральный директор </t>
  </si>
  <si>
    <t>В.П. Козлов</t>
  </si>
  <si>
    <t xml:space="preserve">ООО "Управляющая компания </t>
  </si>
  <si>
    <t>Ленинского района":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</si>
  <si>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</si>
  <si>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</si>
  <si>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</si>
  <si>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</si>
  <si>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</si>
  <si>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</si>
  <si>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ООО "Комфорт"</t>
  </si>
  <si>
    <t>ул. Красного Знамени, 94</t>
  </si>
  <si>
    <t>2-222-016</t>
  </si>
  <si>
    <t>01.01.2008г.</t>
  </si>
  <si>
    <t>uklr2006@mail.ru</t>
  </si>
  <si>
    <t>обязательное страхование лифтов</t>
  </si>
  <si>
    <t>апрель</t>
  </si>
  <si>
    <t>Часть 4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</si>
  <si>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</si>
  <si>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</si>
  <si>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</si>
  <si>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</si>
  <si>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</si>
  <si>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</si>
  <si>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</si>
  <si>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</si>
  <si>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</si>
  <si>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</si>
  <si>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</si>
  <si>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</si>
  <si>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</si>
  <si>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</si>
  <si>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</si>
  <si>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№ 96 по ул. Красного Знамени</t>
  </si>
  <si>
    <t>ул. Тунгусская, 8</t>
  </si>
  <si>
    <t>Колличество проживающих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</si>
  <si>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</si>
  <si>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</si>
  <si>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</si>
  <si>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итого по дому:</t>
  </si>
  <si>
    <t>Всего д/средств с учетом остатков</t>
  </si>
  <si>
    <t>итого:</t>
  </si>
  <si>
    <t>Прочие работы и услуги</t>
  </si>
  <si>
    <t>1. Текущий ремонт коммуникаций, проходящих через нежилые помещения</t>
  </si>
  <si>
    <t>2. Реклама в лифтах</t>
  </si>
  <si>
    <t>сумма, т.р.</t>
  </si>
  <si>
    <t>Ресо-Гарантия</t>
  </si>
  <si>
    <t>2994,5 кв.м</t>
  </si>
  <si>
    <t xml:space="preserve">3.Ростелеком (телекоммун. Услуги), в т.ч. </t>
  </si>
  <si>
    <t>услуги по управлению, налоги</t>
  </si>
  <si>
    <t>итого по прочим услугам:</t>
  </si>
  <si>
    <t>3.коммунальные услуги, всего:</t>
  </si>
  <si>
    <t>в том числе: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</si>
  <si>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</si>
  <si>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</si>
  <si>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</si>
  <si>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</si>
  <si>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>переходящие остатки д/ср-в на конец  2017 г.</t>
  </si>
  <si>
    <t xml:space="preserve">Всего: 883,8 кв.м 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</si>
  <si>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</si>
  <si>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</si>
  <si>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</si>
  <si>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</si>
  <si>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3. Перечень работ, выполненных по статье " текущий ремонт"  в 2018 году.</t>
  </si>
  <si>
    <t>Замена задвижки на систему ЦО</t>
  </si>
  <si>
    <t>2 шт</t>
  </si>
  <si>
    <t>Ландшафт</t>
  </si>
  <si>
    <t xml:space="preserve">аврийный ремонт трубопровода ХВС </t>
  </si>
  <si>
    <t>7 п.м</t>
  </si>
  <si>
    <t>Комфорт</t>
  </si>
  <si>
    <t>99 чел</t>
  </si>
  <si>
    <t>План по статье "текущий ремонт" на 2019 год .</t>
  </si>
  <si>
    <t>Предложение Управляющей компании: электромонтажные работы.</t>
  </si>
  <si>
    <r>
      <t>ИСХ_</t>
    </r>
    <r>
      <rPr>
        <b/>
        <u/>
        <sz val="9"/>
        <color theme="1"/>
        <rFont val="Calibri"/>
        <family val="2"/>
        <charset val="204"/>
        <scheme val="minor"/>
      </rPr>
      <t xml:space="preserve">   №    127/01 от 24.01.2019 года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</si>
</sst>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10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10" xfId="1" applyNumberFormat="1" applyFont="1" applyFill="1" applyBorder="1" applyAlignment="1">
      <alignment horizontal="center"/>
    </xf>
    <xf numFmtId="0" fontId="10" fillId="0" borderId="10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/>
    <xf numFmtId="0" fontId="9" fillId="0" borderId="2" xfId="0" applyFont="1" applyBorder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5" fillId="0" borderId="1" xfId="0" applyFont="1" applyBorder="1" applyAlignment="1"/>
    <xf numFmtId="0" fontId="15" fillId="0" borderId="1" xfId="0" applyFont="1" applyBorder="1"/>
    <xf numFmtId="0" fontId="15" fillId="0" borderId="1" xfId="0" applyFont="1" applyFill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2" fontId="9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wrapText="1"/>
    </xf>
    <xf numFmtId="2" fontId="9" fillId="0" borderId="2" xfId="0" applyNumberFormat="1" applyFont="1" applyBorder="1" applyAlignment="1">
      <alignment horizontal="center"/>
    </xf>
    <xf numFmtId="0" fontId="0" fillId="0" borderId="0" xfId="0" applyAlignment="1"/>
    <xf numFmtId="0" fontId="9" fillId="2" borderId="0" xfId="0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9" fillId="0" borderId="2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2" xfId="0" applyFont="1" applyBorder="1" applyAlignment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2" borderId="0" xfId="0" applyFill="1"/>
    <xf numFmtId="2" fontId="9" fillId="0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2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4" fillId="0" borderId="8" xfId="0" applyFont="1" applyBorder="1" applyAlignment="1"/>
    <xf numFmtId="0" fontId="9" fillId="0" borderId="1" xfId="0" applyFont="1" applyBorder="1"/>
    <xf numFmtId="164" fontId="7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/>
    <xf numFmtId="2" fontId="9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2" fontId="4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15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8" xfId="2" applyNumberFormat="1" applyFill="1" applyBorder="1" applyAlignment="1" applyProtection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49" fontId="10" fillId="0" borderId="8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" xfId="0" applyFont="1" applyBorder="1" applyAlignment="1"/>
    <xf numFmtId="2" fontId="9" fillId="0" borderId="3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9" fillId="0" borderId="8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8" xfId="0" applyFont="1" applyBorder="1" applyAlignment="1"/>
    <xf numFmtId="0" fontId="9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164" fontId="3" fillId="0" borderId="9" xfId="0" applyNumberFormat="1" applyFont="1" applyBorder="1" applyAlignment="1">
      <alignment horizontal="center"/>
    </xf>
    <xf numFmtId="0" fontId="9" fillId="2" borderId="2" xfId="0" applyFont="1" applyFill="1" applyBorder="1" applyAlignment="1"/>
    <xf numFmtId="0" fontId="9" fillId="2" borderId="8" xfId="0" applyFont="1" applyFill="1" applyBorder="1" applyAlignment="1"/>
    <xf numFmtId="0" fontId="9" fillId="3" borderId="7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12" fillId="0" borderId="2" xfId="0" applyFont="1" applyBorder="1" applyAlignment="1"/>
    <xf numFmtId="0" fontId="12" fillId="0" borderId="7" xfId="0" applyFont="1" applyBorder="1" applyAlignment="1"/>
    <xf numFmtId="0" fontId="12" fillId="0" borderId="8" xfId="0" applyFont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E12" sqref="E12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142</v>
      </c>
      <c r="C1" s="1"/>
    </row>
    <row r="2" spans="1:4" ht="15" customHeight="1" x14ac:dyDescent="0.25">
      <c r="A2" s="2" t="s">
        <v>54</v>
      </c>
      <c r="C2" s="4"/>
    </row>
    <row r="3" spans="1:4" ht="15.75" x14ac:dyDescent="0.25">
      <c r="B3" s="4" t="s">
        <v>10</v>
      </c>
      <c r="C3" s="24" t="s">
        <v>116</v>
      </c>
    </row>
    <row r="4" spans="1:4" ht="14.25" customHeight="1" x14ac:dyDescent="0.25">
      <c r="A4" s="22" t="s">
        <v>156</v>
      </c>
      <c r="C4" s="4"/>
    </row>
    <row r="5" spans="1:4" ht="15" customHeight="1" x14ac:dyDescent="0.25">
      <c r="A5" s="4" t="s">
        <v>8</v>
      </c>
      <c r="C5" s="4"/>
    </row>
    <row r="6" spans="1:4" s="23" customFormat="1" ht="12.75" customHeight="1" x14ac:dyDescent="0.25">
      <c r="A6" s="4" t="s">
        <v>55</v>
      </c>
      <c r="C6" s="21"/>
    </row>
    <row r="7" spans="1:4" s="23" customFormat="1" ht="12.75" customHeight="1" x14ac:dyDescent="0.25">
      <c r="A7" s="5"/>
      <c r="B7"/>
      <c r="C7"/>
      <c r="D7"/>
    </row>
    <row r="8" spans="1:4" s="3" customFormat="1" ht="15" customHeight="1" x14ac:dyDescent="0.25">
      <c r="A8" s="13" t="s">
        <v>0</v>
      </c>
      <c r="B8" s="14" t="s">
        <v>9</v>
      </c>
      <c r="C8" s="27" t="s">
        <v>52</v>
      </c>
      <c r="D8" s="10"/>
    </row>
    <row r="9" spans="1:4" s="3" customFormat="1" ht="12" customHeight="1" x14ac:dyDescent="0.25">
      <c r="A9" s="13" t="s">
        <v>1</v>
      </c>
      <c r="B9" s="14" t="s">
        <v>11</v>
      </c>
      <c r="C9" s="114" t="s">
        <v>12</v>
      </c>
      <c r="D9" s="115"/>
    </row>
    <row r="10" spans="1:4" s="3" customFormat="1" ht="24" customHeight="1" x14ac:dyDescent="0.25">
      <c r="A10" s="13" t="s">
        <v>2</v>
      </c>
      <c r="B10" s="15" t="s">
        <v>13</v>
      </c>
      <c r="C10" s="116" t="s">
        <v>81</v>
      </c>
      <c r="D10" s="117"/>
    </row>
    <row r="11" spans="1:4" s="3" customFormat="1" ht="15" customHeight="1" x14ac:dyDescent="0.25">
      <c r="A11" s="13" t="s">
        <v>3</v>
      </c>
      <c r="B11" s="14" t="s">
        <v>14</v>
      </c>
      <c r="C11" s="114" t="s">
        <v>15</v>
      </c>
      <c r="D11" s="115"/>
    </row>
    <row r="12" spans="1:4" s="3" customFormat="1" ht="18" customHeight="1" x14ac:dyDescent="0.25">
      <c r="A12" s="121">
        <v>5</v>
      </c>
      <c r="B12" s="121" t="s">
        <v>101</v>
      </c>
      <c r="C12" s="68" t="s">
        <v>102</v>
      </c>
      <c r="D12" s="69" t="s">
        <v>103</v>
      </c>
    </row>
    <row r="13" spans="1:4" s="3" customFormat="1" ht="14.25" customHeight="1" x14ac:dyDescent="0.25">
      <c r="A13" s="121"/>
      <c r="B13" s="121"/>
      <c r="C13" s="68" t="s">
        <v>104</v>
      </c>
      <c r="D13" s="69" t="s">
        <v>105</v>
      </c>
    </row>
    <row r="14" spans="1:4" s="3" customFormat="1" x14ac:dyDescent="0.25">
      <c r="A14" s="121"/>
      <c r="B14" s="121"/>
      <c r="C14" s="68" t="s">
        <v>106</v>
      </c>
      <c r="D14" s="69" t="s">
        <v>107</v>
      </c>
    </row>
    <row r="15" spans="1:4" s="3" customFormat="1" ht="16.5" customHeight="1" x14ac:dyDescent="0.25">
      <c r="A15" s="121"/>
      <c r="B15" s="121"/>
      <c r="C15" s="68" t="s">
        <v>108</v>
      </c>
      <c r="D15" s="69" t="s">
        <v>109</v>
      </c>
    </row>
    <row r="16" spans="1:4" s="3" customFormat="1" ht="16.5" customHeight="1" x14ac:dyDescent="0.25">
      <c r="A16" s="121"/>
      <c r="B16" s="121"/>
      <c r="C16" s="68" t="s">
        <v>110</v>
      </c>
      <c r="D16" s="69" t="s">
        <v>111</v>
      </c>
    </row>
    <row r="17" spans="1:4" s="5" customFormat="1" ht="15.75" customHeight="1" x14ac:dyDescent="0.25">
      <c r="A17" s="121"/>
      <c r="B17" s="121"/>
      <c r="C17" s="68" t="s">
        <v>112</v>
      </c>
      <c r="D17" s="69" t="s">
        <v>113</v>
      </c>
    </row>
    <row r="18" spans="1:4" s="5" customFormat="1" ht="15.75" customHeight="1" x14ac:dyDescent="0.25">
      <c r="A18" s="121"/>
      <c r="B18" s="121"/>
      <c r="C18" s="70" t="s">
        <v>114</v>
      </c>
      <c r="D18" s="69" t="s">
        <v>115</v>
      </c>
    </row>
    <row r="19" spans="1:4" ht="21.75" customHeight="1" x14ac:dyDescent="0.25">
      <c r="A19" s="13" t="s">
        <v>4</v>
      </c>
      <c r="B19" s="14" t="s">
        <v>16</v>
      </c>
      <c r="C19" s="122" t="s">
        <v>97</v>
      </c>
      <c r="D19" s="123"/>
    </row>
    <row r="20" spans="1:4" s="5" customFormat="1" ht="18.75" customHeight="1" x14ac:dyDescent="0.25">
      <c r="A20" s="13" t="s">
        <v>5</v>
      </c>
      <c r="B20" s="14" t="s">
        <v>17</v>
      </c>
      <c r="C20" s="124" t="s">
        <v>60</v>
      </c>
      <c r="D20" s="125"/>
    </row>
    <row r="21" spans="1:4" s="5" customFormat="1" ht="15" customHeight="1" x14ac:dyDescent="0.25">
      <c r="A21" s="13" t="s">
        <v>6</v>
      </c>
      <c r="B21" s="14" t="s">
        <v>18</v>
      </c>
      <c r="C21" s="116" t="s">
        <v>19</v>
      </c>
      <c r="D21" s="126"/>
    </row>
    <row r="22" spans="1:4" ht="13.5" customHeight="1" x14ac:dyDescent="0.25">
      <c r="A22" s="25"/>
      <c r="B22" s="26"/>
      <c r="C22" s="25"/>
      <c r="D22" s="25"/>
    </row>
    <row r="23" spans="1:4" x14ac:dyDescent="0.25">
      <c r="A23" s="9" t="s">
        <v>20</v>
      </c>
      <c r="B23" s="17"/>
      <c r="C23" s="17"/>
      <c r="D23" s="17"/>
    </row>
    <row r="24" spans="1:4" ht="12.75" customHeight="1" x14ac:dyDescent="0.25">
      <c r="A24" s="16"/>
      <c r="B24" s="17"/>
      <c r="C24" s="17"/>
      <c r="D24" s="17"/>
    </row>
    <row r="25" spans="1:4" ht="23.25" x14ac:dyDescent="0.25">
      <c r="A25" s="7"/>
      <c r="B25" s="18" t="s">
        <v>21</v>
      </c>
      <c r="C25" s="8" t="s">
        <v>22</v>
      </c>
      <c r="D25" s="51" t="s">
        <v>23</v>
      </c>
    </row>
    <row r="26" spans="1:4" ht="27.75" customHeight="1" x14ac:dyDescent="0.25">
      <c r="A26" s="118" t="s">
        <v>26</v>
      </c>
      <c r="B26" s="119"/>
      <c r="C26" s="119"/>
      <c r="D26" s="120"/>
    </row>
    <row r="27" spans="1:4" ht="12" customHeight="1" x14ac:dyDescent="0.25">
      <c r="A27" s="48"/>
      <c r="B27" s="49"/>
      <c r="C27" s="49"/>
      <c r="D27" s="50"/>
    </row>
    <row r="28" spans="1:4" x14ac:dyDescent="0.25">
      <c r="A28" s="8">
        <v>1</v>
      </c>
      <c r="B28" s="7" t="s">
        <v>82</v>
      </c>
      <c r="C28" s="7" t="s">
        <v>24</v>
      </c>
      <c r="D28" s="7" t="s">
        <v>25</v>
      </c>
    </row>
    <row r="29" spans="1:4" ht="14.25" customHeight="1" x14ac:dyDescent="0.25">
      <c r="A29" s="20" t="s">
        <v>27</v>
      </c>
      <c r="B29" s="19"/>
      <c r="C29" s="19"/>
      <c r="D29" s="19"/>
    </row>
    <row r="30" spans="1:4" ht="13.5" customHeight="1" x14ac:dyDescent="0.25">
      <c r="A30" s="8">
        <v>1</v>
      </c>
      <c r="B30" s="7" t="s">
        <v>93</v>
      </c>
      <c r="C30" s="7" t="s">
        <v>94</v>
      </c>
      <c r="D30" s="11" t="s">
        <v>95</v>
      </c>
    </row>
    <row r="31" spans="1:4" x14ac:dyDescent="0.25">
      <c r="A31" s="20" t="s">
        <v>43</v>
      </c>
      <c r="B31" s="19"/>
      <c r="C31" s="19"/>
      <c r="D31" s="19"/>
    </row>
    <row r="32" spans="1:4" x14ac:dyDescent="0.25">
      <c r="A32" s="20" t="s">
        <v>44</v>
      </c>
      <c r="B32" s="19"/>
      <c r="C32" s="19"/>
      <c r="D32" s="19"/>
    </row>
    <row r="33" spans="1:4" x14ac:dyDescent="0.25">
      <c r="A33" s="8">
        <v>1</v>
      </c>
      <c r="B33" s="7" t="s">
        <v>28</v>
      </c>
      <c r="C33" s="7" t="s">
        <v>117</v>
      </c>
      <c r="D33" s="11" t="s">
        <v>29</v>
      </c>
    </row>
    <row r="34" spans="1:4" x14ac:dyDescent="0.25">
      <c r="A34" s="20" t="s">
        <v>30</v>
      </c>
      <c r="B34" s="19"/>
      <c r="C34" s="19"/>
      <c r="D34" s="19"/>
    </row>
    <row r="35" spans="1:4" x14ac:dyDescent="0.25">
      <c r="A35" s="8">
        <v>1</v>
      </c>
      <c r="B35" s="7" t="s">
        <v>31</v>
      </c>
      <c r="C35" s="7" t="s">
        <v>24</v>
      </c>
      <c r="D35" s="7" t="s">
        <v>32</v>
      </c>
    </row>
    <row r="36" spans="1:4" ht="15" customHeight="1" x14ac:dyDescent="0.25">
      <c r="A36" s="20" t="s">
        <v>33</v>
      </c>
      <c r="B36" s="19"/>
      <c r="C36" s="19"/>
      <c r="D36" s="19"/>
    </row>
    <row r="37" spans="1:4" x14ac:dyDescent="0.25">
      <c r="A37" s="8">
        <v>1</v>
      </c>
      <c r="B37" s="7" t="s">
        <v>34</v>
      </c>
      <c r="C37" s="7" t="s">
        <v>24</v>
      </c>
      <c r="D37" s="7" t="s">
        <v>25</v>
      </c>
    </row>
    <row r="38" spans="1:4" ht="6.75" customHeight="1" x14ac:dyDescent="0.25">
      <c r="A38" s="28"/>
      <c r="B38" s="12"/>
      <c r="C38" s="12"/>
      <c r="D38" s="12"/>
    </row>
    <row r="39" spans="1:4" x14ac:dyDescent="0.25">
      <c r="A39" s="4" t="s">
        <v>53</v>
      </c>
      <c r="B39" s="19"/>
      <c r="C39" s="19"/>
      <c r="D39" s="19"/>
    </row>
    <row r="40" spans="1:4" ht="15" customHeight="1" x14ac:dyDescent="0.25">
      <c r="A40" s="8">
        <v>1</v>
      </c>
      <c r="B40" s="7" t="s">
        <v>35</v>
      </c>
      <c r="C40" s="111">
        <v>1979</v>
      </c>
      <c r="D40" s="113"/>
    </row>
    <row r="41" spans="1:4" x14ac:dyDescent="0.25">
      <c r="A41" s="8">
        <v>2</v>
      </c>
      <c r="B41" s="7" t="s">
        <v>37</v>
      </c>
      <c r="C41" s="111">
        <v>9</v>
      </c>
      <c r="D41" s="113"/>
    </row>
    <row r="42" spans="1:4" x14ac:dyDescent="0.25">
      <c r="A42" s="8">
        <v>3</v>
      </c>
      <c r="B42" s="7" t="s">
        <v>38</v>
      </c>
      <c r="C42" s="111">
        <v>2</v>
      </c>
      <c r="D42" s="112"/>
    </row>
    <row r="43" spans="1:4" ht="15" customHeight="1" x14ac:dyDescent="0.25">
      <c r="A43" s="8">
        <v>4</v>
      </c>
      <c r="B43" s="7" t="s">
        <v>36</v>
      </c>
      <c r="C43" s="111">
        <v>2</v>
      </c>
      <c r="D43" s="112"/>
    </row>
    <row r="44" spans="1:4" x14ac:dyDescent="0.25">
      <c r="A44" s="8">
        <v>5</v>
      </c>
      <c r="B44" s="7" t="s">
        <v>39</v>
      </c>
      <c r="C44" s="111">
        <v>2</v>
      </c>
      <c r="D44" s="112"/>
    </row>
    <row r="45" spans="1:4" x14ac:dyDescent="0.25">
      <c r="A45" s="8">
        <v>6</v>
      </c>
      <c r="B45" s="7" t="s">
        <v>40</v>
      </c>
      <c r="C45" s="111" t="s">
        <v>130</v>
      </c>
      <c r="D45" s="113"/>
    </row>
    <row r="46" spans="1:4" ht="15" customHeight="1" x14ac:dyDescent="0.25">
      <c r="A46" s="8">
        <v>7</v>
      </c>
      <c r="B46" s="7" t="s">
        <v>41</v>
      </c>
      <c r="C46" s="111">
        <v>155.9</v>
      </c>
      <c r="D46" s="113"/>
    </row>
    <row r="47" spans="1:4" ht="12.75" customHeight="1" x14ac:dyDescent="0.25">
      <c r="A47" s="8">
        <v>8</v>
      </c>
      <c r="B47" s="7" t="s">
        <v>118</v>
      </c>
      <c r="C47" s="111" t="s">
        <v>153</v>
      </c>
      <c r="D47" s="117"/>
    </row>
    <row r="48" spans="1:4" x14ac:dyDescent="0.25">
      <c r="A48" s="8">
        <v>9</v>
      </c>
      <c r="B48" s="7" t="s">
        <v>42</v>
      </c>
      <c r="C48" s="111" t="s">
        <v>141</v>
      </c>
      <c r="D48" s="113"/>
    </row>
    <row r="49" spans="1:4" x14ac:dyDescent="0.25">
      <c r="A49" s="8">
        <v>10</v>
      </c>
      <c r="B49" s="7" t="s">
        <v>80</v>
      </c>
      <c r="C49" s="127" t="s">
        <v>96</v>
      </c>
      <c r="D49" s="113"/>
    </row>
  </sheetData>
  <mergeCells count="19">
    <mergeCell ref="C49:D49"/>
    <mergeCell ref="C43:D43"/>
    <mergeCell ref="C44:D44"/>
    <mergeCell ref="C45:D45"/>
    <mergeCell ref="C46:D46"/>
    <mergeCell ref="C48:D48"/>
    <mergeCell ref="C47:D47"/>
    <mergeCell ref="C42:D42"/>
    <mergeCell ref="C40:D40"/>
    <mergeCell ref="C41:D41"/>
    <mergeCell ref="C9:D9"/>
    <mergeCell ref="C10:D10"/>
    <mergeCell ref="C11:D11"/>
    <mergeCell ref="A26:D26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61" workbookViewId="0">
      <selection activeCell="H75" sqref="H75"/>
    </sheetView>
  </sheetViews>
  <sheetFormatPr defaultRowHeight="15" x14ac:dyDescent="0.25"/>
  <cols>
    <col min="1" max="1" width="15.85546875" customWidth="1"/>
    <col min="2" max="2" width="13.42578125" style="31" customWidth="1"/>
    <col min="3" max="3" width="8.5703125" style="46" customWidth="1"/>
    <col min="4" max="4" width="8.7109375" customWidth="1"/>
    <col min="5" max="5" width="9" customWidth="1"/>
    <col min="6" max="6" width="9.7109375" customWidth="1"/>
    <col min="7" max="7" width="9.42578125" customWidth="1"/>
    <col min="8" max="8" width="11.28515625" customWidth="1"/>
  </cols>
  <sheetData>
    <row r="1" spans="1:8" x14ac:dyDescent="0.25">
      <c r="A1" s="4" t="s">
        <v>119</v>
      </c>
      <c r="B1"/>
      <c r="C1" s="37"/>
      <c r="D1" s="37"/>
    </row>
    <row r="2" spans="1:8" ht="13.5" customHeight="1" x14ac:dyDescent="0.25">
      <c r="A2" s="4" t="s">
        <v>143</v>
      </c>
      <c r="B2"/>
      <c r="C2" s="37"/>
      <c r="D2" s="37"/>
    </row>
    <row r="3" spans="1:8" ht="56.25" customHeight="1" x14ac:dyDescent="0.25">
      <c r="A3" s="170" t="s">
        <v>67</v>
      </c>
      <c r="B3" s="171"/>
      <c r="C3" s="93" t="s">
        <v>68</v>
      </c>
      <c r="D3" s="29" t="s">
        <v>69</v>
      </c>
      <c r="E3" s="29" t="s">
        <v>70</v>
      </c>
      <c r="F3" s="29" t="s">
        <v>71</v>
      </c>
      <c r="G3" s="38" t="s">
        <v>72</v>
      </c>
      <c r="H3" s="29" t="s">
        <v>73</v>
      </c>
    </row>
    <row r="4" spans="1:8" ht="24" customHeight="1" x14ac:dyDescent="0.25">
      <c r="A4" s="176" t="s">
        <v>144</v>
      </c>
      <c r="B4" s="130"/>
      <c r="C4" s="93"/>
      <c r="D4" s="29">
        <v>185.86</v>
      </c>
      <c r="E4" s="29"/>
      <c r="F4" s="29"/>
      <c r="G4" s="38"/>
      <c r="H4" s="29"/>
    </row>
    <row r="5" spans="1:8" ht="17.25" customHeight="1" x14ac:dyDescent="0.25">
      <c r="A5" s="82" t="s">
        <v>120</v>
      </c>
      <c r="B5" s="94"/>
      <c r="C5" s="93"/>
      <c r="D5" s="29">
        <v>356.09</v>
      </c>
      <c r="E5" s="29"/>
      <c r="F5" s="29"/>
      <c r="G5" s="38"/>
      <c r="H5" s="29"/>
    </row>
    <row r="6" spans="1:8" ht="18.75" customHeight="1" x14ac:dyDescent="0.25">
      <c r="A6" s="82" t="s">
        <v>121</v>
      </c>
      <c r="B6" s="94"/>
      <c r="C6" s="93"/>
      <c r="D6" s="29">
        <v>-170.24</v>
      </c>
      <c r="E6" s="29"/>
      <c r="F6" s="29"/>
      <c r="G6" s="38"/>
      <c r="H6" s="29"/>
    </row>
    <row r="7" spans="1:8" ht="18.75" customHeight="1" x14ac:dyDescent="0.25">
      <c r="A7" s="173" t="s">
        <v>145</v>
      </c>
      <c r="B7" s="132"/>
      <c r="C7" s="132"/>
      <c r="D7" s="132"/>
      <c r="E7" s="132"/>
      <c r="F7" s="132"/>
      <c r="G7" s="132"/>
      <c r="H7" s="117"/>
    </row>
    <row r="8" spans="1:8" ht="17.25" customHeight="1" x14ac:dyDescent="0.25">
      <c r="A8" s="170" t="s">
        <v>74</v>
      </c>
      <c r="B8" s="172"/>
      <c r="C8" s="43">
        <v>21.13</v>
      </c>
      <c r="D8" s="55">
        <v>-157.46</v>
      </c>
      <c r="E8" s="43">
        <f>E12+E15+E18+E21+E24+E27</f>
        <v>749.1099999999999</v>
      </c>
      <c r="F8" s="43">
        <f>F12+F15+F18+F21+F24+F27</f>
        <v>769.77</v>
      </c>
      <c r="G8" s="43">
        <f>G12+G15+G18+G21+G24+G27</f>
        <v>769.77</v>
      </c>
      <c r="H8" s="54">
        <f>F8-E8+D8</f>
        <v>-136.79999999999993</v>
      </c>
    </row>
    <row r="9" spans="1:8" x14ac:dyDescent="0.25">
      <c r="A9" s="39" t="s">
        <v>75</v>
      </c>
      <c r="B9" s="40"/>
      <c r="C9" s="44">
        <f t="shared" ref="C9:H9" si="0">C8-C10</f>
        <v>19.02</v>
      </c>
      <c r="D9" s="52">
        <f t="shared" si="0"/>
        <v>-141.73000000000002</v>
      </c>
      <c r="E9" s="44">
        <f t="shared" si="0"/>
        <v>678.81999999999994</v>
      </c>
      <c r="F9" s="46">
        <f t="shared" si="0"/>
        <v>692.8</v>
      </c>
      <c r="G9" s="46">
        <f t="shared" si="0"/>
        <v>692.8</v>
      </c>
      <c r="H9" s="52">
        <f t="shared" si="0"/>
        <v>-127.74999999999991</v>
      </c>
    </row>
    <row r="10" spans="1:8" x14ac:dyDescent="0.25">
      <c r="A10" s="162" t="s">
        <v>76</v>
      </c>
      <c r="B10" s="163"/>
      <c r="C10" s="44">
        <v>2.11</v>
      </c>
      <c r="D10" s="52">
        <v>-15.73</v>
      </c>
      <c r="E10" s="44">
        <v>70.290000000000006</v>
      </c>
      <c r="F10" s="8">
        <v>76.97</v>
      </c>
      <c r="G10" s="8">
        <v>76.97</v>
      </c>
      <c r="H10" s="52">
        <f>G10-E10+D10</f>
        <v>-9.0500000000000078</v>
      </c>
    </row>
    <row r="11" spans="1:8" ht="12.75" customHeight="1" x14ac:dyDescent="0.25">
      <c r="A11" s="173" t="s">
        <v>77</v>
      </c>
      <c r="B11" s="174"/>
      <c r="C11" s="174"/>
      <c r="D11" s="174"/>
      <c r="E11" s="174"/>
      <c r="F11" s="174"/>
      <c r="G11" s="174"/>
      <c r="H11" s="175"/>
    </row>
    <row r="12" spans="1:8" ht="15" customHeight="1" x14ac:dyDescent="0.25">
      <c r="A12" s="166" t="s">
        <v>56</v>
      </c>
      <c r="B12" s="167"/>
      <c r="C12" s="43">
        <v>5.65</v>
      </c>
      <c r="D12" s="30">
        <v>-48.39</v>
      </c>
      <c r="E12" s="53">
        <v>203.09</v>
      </c>
      <c r="F12" s="53">
        <v>210.05</v>
      </c>
      <c r="G12" s="53">
        <v>210.05</v>
      </c>
      <c r="H12" s="52">
        <f>F12-E12+D12</f>
        <v>-41.429999999999993</v>
      </c>
    </row>
    <row r="13" spans="1:8" x14ac:dyDescent="0.25">
      <c r="A13" s="39" t="s">
        <v>75</v>
      </c>
      <c r="B13" s="40"/>
      <c r="C13" s="44">
        <f>C12-C14</f>
        <v>5.085</v>
      </c>
      <c r="D13" s="8">
        <f>D12-D14</f>
        <v>-43.55</v>
      </c>
      <c r="E13" s="44">
        <f>E12-E14</f>
        <v>182.78100000000001</v>
      </c>
      <c r="F13" s="44">
        <f>F12-F14</f>
        <v>189.04500000000002</v>
      </c>
      <c r="G13" s="44">
        <f>G12-G14</f>
        <v>189.04500000000002</v>
      </c>
      <c r="H13" s="52">
        <f t="shared" ref="H13:H30" si="1">F13-E13+D13</f>
        <v>-37.285999999999987</v>
      </c>
    </row>
    <row r="14" spans="1:8" x14ac:dyDescent="0.25">
      <c r="A14" s="162" t="s">
        <v>76</v>
      </c>
      <c r="B14" s="163"/>
      <c r="C14" s="44">
        <f>C12*10%</f>
        <v>0.56500000000000006</v>
      </c>
      <c r="D14" s="8">
        <v>-4.84</v>
      </c>
      <c r="E14" s="44">
        <f>E12*10%</f>
        <v>20.309000000000001</v>
      </c>
      <c r="F14" s="44">
        <f>F12*10%</f>
        <v>21.005000000000003</v>
      </c>
      <c r="G14" s="44">
        <f>G12*10%</f>
        <v>21.005000000000003</v>
      </c>
      <c r="H14" s="52">
        <f t="shared" si="1"/>
        <v>-4.1439999999999984</v>
      </c>
    </row>
    <row r="15" spans="1:8" ht="23.25" customHeight="1" x14ac:dyDescent="0.25">
      <c r="A15" s="166" t="s">
        <v>45</v>
      </c>
      <c r="B15" s="167"/>
      <c r="C15" s="43">
        <v>3.45</v>
      </c>
      <c r="D15" s="30">
        <v>-29.3</v>
      </c>
      <c r="E15" s="53">
        <v>124.02</v>
      </c>
      <c r="F15" s="53">
        <v>128.27000000000001</v>
      </c>
      <c r="G15" s="53">
        <v>128.27000000000001</v>
      </c>
      <c r="H15" s="52">
        <f t="shared" si="1"/>
        <v>-25.049999999999986</v>
      </c>
    </row>
    <row r="16" spans="1:8" x14ac:dyDescent="0.25">
      <c r="A16" s="39" t="s">
        <v>75</v>
      </c>
      <c r="B16" s="40"/>
      <c r="C16" s="44">
        <f>C15-C17</f>
        <v>3.105</v>
      </c>
      <c r="D16" s="52">
        <f>D15-D17</f>
        <v>-26.37</v>
      </c>
      <c r="E16" s="44">
        <f>E15-E17</f>
        <v>111.61799999999999</v>
      </c>
      <c r="F16" s="44">
        <f>F15-F17</f>
        <v>115.44300000000001</v>
      </c>
      <c r="G16" s="44">
        <f>G15-G17</f>
        <v>115.44300000000001</v>
      </c>
      <c r="H16" s="52">
        <f t="shared" si="1"/>
        <v>-22.544999999999984</v>
      </c>
    </row>
    <row r="17" spans="1:8" ht="15" customHeight="1" x14ac:dyDescent="0.25">
      <c r="A17" s="162" t="s">
        <v>76</v>
      </c>
      <c r="B17" s="163"/>
      <c r="C17" s="44">
        <f>C15*10%</f>
        <v>0.34500000000000003</v>
      </c>
      <c r="D17" s="52">
        <v>-2.93</v>
      </c>
      <c r="E17" s="44">
        <f>E15*10%</f>
        <v>12.402000000000001</v>
      </c>
      <c r="F17" s="44">
        <f>F15*10%</f>
        <v>12.827000000000002</v>
      </c>
      <c r="G17" s="44">
        <f>G15*10%</f>
        <v>12.827000000000002</v>
      </c>
      <c r="H17" s="52">
        <f t="shared" si="1"/>
        <v>-2.5049999999999994</v>
      </c>
    </row>
    <row r="18" spans="1:8" ht="14.25" customHeight="1" x14ac:dyDescent="0.25">
      <c r="A18" s="166" t="s">
        <v>57</v>
      </c>
      <c r="B18" s="167"/>
      <c r="C18" s="42">
        <v>2.37</v>
      </c>
      <c r="D18" s="30">
        <v>-20.09</v>
      </c>
      <c r="E18" s="53">
        <v>85.19</v>
      </c>
      <c r="F18" s="53">
        <v>88.11</v>
      </c>
      <c r="G18" s="53">
        <v>88.11</v>
      </c>
      <c r="H18" s="52">
        <f t="shared" si="1"/>
        <v>-17.169999999999998</v>
      </c>
    </row>
    <row r="19" spans="1:8" ht="13.5" customHeight="1" x14ac:dyDescent="0.25">
      <c r="A19" s="39" t="s">
        <v>75</v>
      </c>
      <c r="B19" s="40"/>
      <c r="C19" s="44">
        <f>C18-C20</f>
        <v>2.133</v>
      </c>
      <c r="D19" s="8">
        <v>-18.07</v>
      </c>
      <c r="E19" s="44">
        <f>E18-E20</f>
        <v>76.670999999999992</v>
      </c>
      <c r="F19" s="44">
        <f>F18-F20</f>
        <v>79.299000000000007</v>
      </c>
      <c r="G19" s="44">
        <f>G18-G20</f>
        <v>79.299000000000007</v>
      </c>
      <c r="H19" s="52">
        <f t="shared" si="1"/>
        <v>-15.441999999999986</v>
      </c>
    </row>
    <row r="20" spans="1:8" ht="12.75" customHeight="1" x14ac:dyDescent="0.25">
      <c r="A20" s="162" t="s">
        <v>76</v>
      </c>
      <c r="B20" s="163"/>
      <c r="C20" s="44">
        <f>C18*10%</f>
        <v>0.23700000000000002</v>
      </c>
      <c r="D20" s="8">
        <v>-2.0099999999999998</v>
      </c>
      <c r="E20" s="44">
        <f>E18*10%</f>
        <v>8.5190000000000001</v>
      </c>
      <c r="F20" s="44">
        <f>F18*10%</f>
        <v>8.8109999999999999</v>
      </c>
      <c r="G20" s="44">
        <f>G18*10%</f>
        <v>8.8109999999999999</v>
      </c>
      <c r="H20" s="52">
        <f t="shared" si="1"/>
        <v>-1.718</v>
      </c>
    </row>
    <row r="21" spans="1:8" ht="15" customHeight="1" x14ac:dyDescent="0.25">
      <c r="A21" s="166" t="s">
        <v>58</v>
      </c>
      <c r="B21" s="167"/>
      <c r="C21" s="45">
        <v>1.1100000000000001</v>
      </c>
      <c r="D21" s="8">
        <v>-9.4600000000000009</v>
      </c>
      <c r="E21" s="44">
        <v>39.9</v>
      </c>
      <c r="F21" s="44">
        <v>41.27</v>
      </c>
      <c r="G21" s="44">
        <v>41.27</v>
      </c>
      <c r="H21" s="52">
        <f t="shared" si="1"/>
        <v>-8.0899999999999963</v>
      </c>
    </row>
    <row r="22" spans="1:8" ht="14.25" customHeight="1" x14ac:dyDescent="0.25">
      <c r="A22" s="39" t="s">
        <v>75</v>
      </c>
      <c r="B22" s="40"/>
      <c r="C22" s="44">
        <f>C21-C23</f>
        <v>0.99900000000000011</v>
      </c>
      <c r="D22" s="52">
        <f>D21-D23</f>
        <v>-8.5100000000000016</v>
      </c>
      <c r="E22" s="44">
        <f>E21-E23</f>
        <v>35.909999999999997</v>
      </c>
      <c r="F22" s="44">
        <f>F21-F23</f>
        <v>37.143000000000001</v>
      </c>
      <c r="G22" s="44">
        <f>G21-G23</f>
        <v>37.143000000000001</v>
      </c>
      <c r="H22" s="52">
        <f t="shared" si="1"/>
        <v>-7.2769999999999975</v>
      </c>
    </row>
    <row r="23" spans="1:8" ht="14.25" customHeight="1" x14ac:dyDescent="0.25">
      <c r="A23" s="162" t="s">
        <v>76</v>
      </c>
      <c r="B23" s="163"/>
      <c r="C23" s="44">
        <f>C21*10%</f>
        <v>0.11100000000000002</v>
      </c>
      <c r="D23" s="52">
        <v>-0.95</v>
      </c>
      <c r="E23" s="44">
        <f>E21*10%</f>
        <v>3.99</v>
      </c>
      <c r="F23" s="44">
        <f>F21*10%</f>
        <v>4.1270000000000007</v>
      </c>
      <c r="G23" s="44">
        <f>G21*10%</f>
        <v>4.1270000000000007</v>
      </c>
      <c r="H23" s="52">
        <f t="shared" si="1"/>
        <v>-0.8129999999999995</v>
      </c>
    </row>
    <row r="24" spans="1:8" ht="14.25" customHeight="1" x14ac:dyDescent="0.25">
      <c r="A24" s="11" t="s">
        <v>46</v>
      </c>
      <c r="B24" s="41"/>
      <c r="C24" s="45">
        <v>4.3600000000000003</v>
      </c>
      <c r="D24" s="8">
        <v>-30.98</v>
      </c>
      <c r="E24" s="44">
        <v>155.63999999999999</v>
      </c>
      <c r="F24" s="44">
        <v>158.52000000000001</v>
      </c>
      <c r="G24" s="44">
        <v>158.52000000000001</v>
      </c>
      <c r="H24" s="52">
        <f t="shared" si="1"/>
        <v>-28.099999999999977</v>
      </c>
    </row>
    <row r="25" spans="1:8" ht="14.25" customHeight="1" x14ac:dyDescent="0.25">
      <c r="A25" s="39" t="s">
        <v>75</v>
      </c>
      <c r="B25" s="40"/>
      <c r="C25" s="44">
        <f>C24-C26</f>
        <v>3.9240000000000004</v>
      </c>
      <c r="D25" s="52">
        <f>D24-D26</f>
        <v>-27.87</v>
      </c>
      <c r="E25" s="44">
        <f>E24-E26</f>
        <v>140.07599999999999</v>
      </c>
      <c r="F25" s="44">
        <f>F24-F26</f>
        <v>142.66800000000001</v>
      </c>
      <c r="G25" s="44">
        <f>G24-G26</f>
        <v>142.66800000000001</v>
      </c>
      <c r="H25" s="52">
        <f t="shared" si="1"/>
        <v>-25.277999999999988</v>
      </c>
    </row>
    <row r="26" spans="1:8" x14ac:dyDescent="0.25">
      <c r="A26" s="162" t="s">
        <v>76</v>
      </c>
      <c r="B26" s="163"/>
      <c r="C26" s="44">
        <f>C24*10%</f>
        <v>0.43600000000000005</v>
      </c>
      <c r="D26" s="52">
        <v>-3.11</v>
      </c>
      <c r="E26" s="44">
        <f>E24*10%</f>
        <v>15.564</v>
      </c>
      <c r="F26" s="44">
        <f>F24*10%</f>
        <v>15.852000000000002</v>
      </c>
      <c r="G26" s="44">
        <f>G24*10%</f>
        <v>15.852000000000002</v>
      </c>
      <c r="H26" s="52">
        <f t="shared" si="1"/>
        <v>-2.8219999999999978</v>
      </c>
    </row>
    <row r="27" spans="1:8" ht="14.25" customHeight="1" x14ac:dyDescent="0.25">
      <c r="A27" s="143" t="s">
        <v>47</v>
      </c>
      <c r="B27" s="144"/>
      <c r="C27" s="164">
        <v>4.1900000000000004</v>
      </c>
      <c r="D27" s="168">
        <v>-19.04</v>
      </c>
      <c r="E27" s="160">
        <v>141.27000000000001</v>
      </c>
      <c r="F27" s="160">
        <v>143.55000000000001</v>
      </c>
      <c r="G27" s="160">
        <v>143.55000000000001</v>
      </c>
      <c r="H27" s="52">
        <f t="shared" si="1"/>
        <v>-16.759999999999998</v>
      </c>
    </row>
    <row r="28" spans="1:8" ht="0.75" hidden="1" customHeight="1" x14ac:dyDescent="0.25">
      <c r="A28" s="145"/>
      <c r="B28" s="146"/>
      <c r="C28" s="165"/>
      <c r="D28" s="169"/>
      <c r="E28" s="161"/>
      <c r="F28" s="161"/>
      <c r="G28" s="161"/>
      <c r="H28" s="52">
        <f t="shared" si="1"/>
        <v>0</v>
      </c>
    </row>
    <row r="29" spans="1:8" x14ac:dyDescent="0.25">
      <c r="A29" s="39" t="s">
        <v>75</v>
      </c>
      <c r="B29" s="40"/>
      <c r="C29" s="44">
        <f>C27-C30</f>
        <v>3.7710000000000004</v>
      </c>
      <c r="D29" s="52">
        <f>D27-D30</f>
        <v>-17.14</v>
      </c>
      <c r="E29" s="44">
        <f>E27-E30</f>
        <v>127.14000000000001</v>
      </c>
      <c r="F29" s="44">
        <f>F27-F30</f>
        <v>129.19</v>
      </c>
      <c r="G29" s="44">
        <f>G27-G30</f>
        <v>129.19</v>
      </c>
      <c r="H29" s="52">
        <f t="shared" si="1"/>
        <v>-15.090000000000018</v>
      </c>
    </row>
    <row r="30" spans="1:8" x14ac:dyDescent="0.25">
      <c r="A30" s="162" t="s">
        <v>76</v>
      </c>
      <c r="B30" s="163"/>
      <c r="C30" s="44">
        <f>C27*10%</f>
        <v>0.41900000000000004</v>
      </c>
      <c r="D30" s="52">
        <v>-1.9</v>
      </c>
      <c r="E30" s="44">
        <v>14.13</v>
      </c>
      <c r="F30" s="44">
        <v>14.36</v>
      </c>
      <c r="G30" s="44">
        <v>14.36</v>
      </c>
      <c r="H30" s="52">
        <f t="shared" si="1"/>
        <v>-1.6700000000000013</v>
      </c>
    </row>
    <row r="31" spans="1:8" s="89" customFormat="1" ht="10.5" customHeight="1" x14ac:dyDescent="0.25">
      <c r="A31" s="84"/>
      <c r="B31" s="85"/>
      <c r="C31" s="86"/>
      <c r="D31" s="87"/>
      <c r="E31" s="86"/>
      <c r="F31" s="86"/>
      <c r="G31" s="88"/>
      <c r="H31" s="87"/>
    </row>
    <row r="32" spans="1:8" ht="15" customHeight="1" x14ac:dyDescent="0.25">
      <c r="A32" s="170" t="s">
        <v>48</v>
      </c>
      <c r="B32" s="172"/>
      <c r="C32" s="45">
        <v>7.8</v>
      </c>
      <c r="D32" s="54">
        <v>329.56</v>
      </c>
      <c r="E32" s="45">
        <v>276.77</v>
      </c>
      <c r="F32" s="45">
        <v>285.05</v>
      </c>
      <c r="G32" s="57">
        <f>G33+G34</f>
        <v>78.06</v>
      </c>
      <c r="H32" s="45">
        <f>F32-E32-G32+D32+F32</f>
        <v>544.83000000000004</v>
      </c>
    </row>
    <row r="33" spans="1:8" ht="14.25" customHeight="1" x14ac:dyDescent="0.25">
      <c r="A33" s="39" t="s">
        <v>78</v>
      </c>
      <c r="B33" s="40"/>
      <c r="C33" s="44">
        <f>C32-C34</f>
        <v>7.02</v>
      </c>
      <c r="D33" s="8">
        <v>331.41</v>
      </c>
      <c r="E33" s="44">
        <f>E32-E34</f>
        <v>249.09299999999999</v>
      </c>
      <c r="F33" s="44">
        <f>F32-F34</f>
        <v>256.54500000000002</v>
      </c>
      <c r="G33" s="47">
        <v>49.55</v>
      </c>
      <c r="H33" s="45">
        <f t="shared" ref="H33:H34" si="2">F33-E33-G33+D33+F33</f>
        <v>545.85700000000008</v>
      </c>
    </row>
    <row r="34" spans="1:8" ht="15" customHeight="1" x14ac:dyDescent="0.25">
      <c r="A34" s="162" t="s">
        <v>76</v>
      </c>
      <c r="B34" s="163"/>
      <c r="C34" s="44">
        <f>C32*10%</f>
        <v>0.78</v>
      </c>
      <c r="D34" s="8">
        <v>-1.84</v>
      </c>
      <c r="E34" s="44">
        <f>E32*10%</f>
        <v>27.677</v>
      </c>
      <c r="F34" s="44">
        <f>F32*10%</f>
        <v>28.505000000000003</v>
      </c>
      <c r="G34" s="8">
        <v>28.51</v>
      </c>
      <c r="H34" s="73">
        <f t="shared" si="2"/>
        <v>-1.0169999999999959</v>
      </c>
    </row>
    <row r="35" spans="1:8" ht="9.75" customHeight="1" x14ac:dyDescent="0.25">
      <c r="A35" s="97"/>
      <c r="B35" s="98"/>
      <c r="C35" s="44"/>
      <c r="D35" s="8"/>
      <c r="E35" s="44"/>
      <c r="F35" s="44"/>
      <c r="G35" s="8"/>
      <c r="H35" s="73"/>
    </row>
    <row r="36" spans="1:8" ht="15" customHeight="1" x14ac:dyDescent="0.25">
      <c r="A36" s="136" t="s">
        <v>134</v>
      </c>
      <c r="B36" s="137"/>
      <c r="C36" s="44"/>
      <c r="D36" s="54">
        <v>-12.78</v>
      </c>
      <c r="E36" s="45">
        <f>E38+E39+E40+E41</f>
        <v>104.71</v>
      </c>
      <c r="F36" s="45">
        <f>F38+F39+F40+F41</f>
        <v>107.26</v>
      </c>
      <c r="G36" s="54">
        <v>107.26</v>
      </c>
      <c r="H36" s="73">
        <f>F36-E36-G36+D36+F36</f>
        <v>-10.22999999999999</v>
      </c>
    </row>
    <row r="37" spans="1:8" ht="15" customHeight="1" x14ac:dyDescent="0.25">
      <c r="A37" s="39" t="s">
        <v>135</v>
      </c>
      <c r="B37" s="40"/>
      <c r="C37" s="44"/>
      <c r="D37" s="8"/>
      <c r="E37" s="44"/>
      <c r="F37" s="44"/>
      <c r="G37" s="8"/>
      <c r="H37" s="73"/>
    </row>
    <row r="38" spans="1:8" ht="15" customHeight="1" x14ac:dyDescent="0.25">
      <c r="A38" s="138" t="s">
        <v>136</v>
      </c>
      <c r="B38" s="139"/>
      <c r="C38" s="44"/>
      <c r="D38" s="8">
        <v>-0.65</v>
      </c>
      <c r="E38" s="44">
        <v>4.28</v>
      </c>
      <c r="F38" s="44">
        <v>4.54</v>
      </c>
      <c r="G38" s="44">
        <v>4.54</v>
      </c>
      <c r="H38" s="73">
        <f t="shared" ref="H38:H41" si="3">F38-E38-G38+D38+F38</f>
        <v>-0.39000000000000057</v>
      </c>
    </row>
    <row r="39" spans="1:8" ht="15" customHeight="1" x14ac:dyDescent="0.25">
      <c r="A39" s="138" t="s">
        <v>138</v>
      </c>
      <c r="B39" s="139"/>
      <c r="C39" s="44"/>
      <c r="D39" s="8">
        <v>-3.48</v>
      </c>
      <c r="E39" s="44">
        <v>21.68</v>
      </c>
      <c r="F39" s="44">
        <v>22.83</v>
      </c>
      <c r="G39" s="44">
        <v>22.83</v>
      </c>
      <c r="H39" s="73">
        <f t="shared" si="3"/>
        <v>-2.3300000000000018</v>
      </c>
    </row>
    <row r="40" spans="1:8" ht="15" customHeight="1" x14ac:dyDescent="0.25">
      <c r="A40" s="138" t="s">
        <v>139</v>
      </c>
      <c r="B40" s="139"/>
      <c r="C40" s="44"/>
      <c r="D40" s="8">
        <v>-8.2100000000000009</v>
      </c>
      <c r="E40" s="44">
        <v>74.709999999999994</v>
      </c>
      <c r="F40" s="44">
        <v>75.72</v>
      </c>
      <c r="G40" s="44">
        <v>75.72</v>
      </c>
      <c r="H40" s="73">
        <f t="shared" si="3"/>
        <v>-7.1999999999999886</v>
      </c>
    </row>
    <row r="41" spans="1:8" ht="15" customHeight="1" x14ac:dyDescent="0.25">
      <c r="A41" s="138" t="s">
        <v>137</v>
      </c>
      <c r="B41" s="139"/>
      <c r="C41" s="44"/>
      <c r="D41" s="8">
        <v>-0.44</v>
      </c>
      <c r="E41" s="44">
        <v>4.04</v>
      </c>
      <c r="F41" s="44">
        <v>4.17</v>
      </c>
      <c r="G41" s="44">
        <v>4.17</v>
      </c>
      <c r="H41" s="73">
        <f t="shared" si="3"/>
        <v>-0.3100000000000005</v>
      </c>
    </row>
    <row r="42" spans="1:8" s="4" customFormat="1" ht="12.75" customHeight="1" x14ac:dyDescent="0.25">
      <c r="A42" s="80" t="s">
        <v>124</v>
      </c>
      <c r="B42" s="81"/>
      <c r="C42" s="43"/>
      <c r="D42" s="55"/>
      <c r="E42" s="43">
        <f>E8+E32+E36</f>
        <v>1130.5899999999999</v>
      </c>
      <c r="F42" s="43">
        <f t="shared" ref="F42:G42" si="4">F8+F32+F36</f>
        <v>1162.08</v>
      </c>
      <c r="G42" s="43">
        <f t="shared" si="4"/>
        <v>955.08999999999992</v>
      </c>
      <c r="H42" s="90"/>
    </row>
    <row r="43" spans="1:8" s="4" customFormat="1" ht="12.75" customHeight="1" x14ac:dyDescent="0.25">
      <c r="A43" s="80" t="s">
        <v>125</v>
      </c>
      <c r="B43" s="81"/>
      <c r="C43" s="43"/>
      <c r="D43" s="55"/>
      <c r="E43" s="43"/>
      <c r="F43" s="43"/>
      <c r="G43" s="90"/>
      <c r="H43" s="90"/>
    </row>
    <row r="44" spans="1:8" ht="15" hidden="1" customHeight="1" x14ac:dyDescent="0.25">
      <c r="A44" s="142" t="s">
        <v>49</v>
      </c>
      <c r="B44" s="180"/>
      <c r="C44" s="44">
        <v>5.27</v>
      </c>
      <c r="D44" s="8"/>
      <c r="E44" s="7"/>
      <c r="F44" s="7"/>
      <c r="G44" s="74"/>
      <c r="H44" s="6"/>
    </row>
    <row r="45" spans="1:8" ht="0.75" hidden="1" customHeight="1" x14ac:dyDescent="0.25">
      <c r="A45" s="181" t="s">
        <v>126</v>
      </c>
      <c r="B45" s="182"/>
      <c r="C45" s="147"/>
      <c r="D45" s="157">
        <v>9.1999999999999993</v>
      </c>
      <c r="E45" s="157">
        <v>5.0199999999999996</v>
      </c>
      <c r="F45" s="157">
        <v>5.0199999999999996</v>
      </c>
      <c r="G45" s="152">
        <v>0.85</v>
      </c>
      <c r="H45" s="152">
        <f>D45+F45-G45</f>
        <v>13.37</v>
      </c>
    </row>
    <row r="46" spans="1:8" ht="7.5" customHeight="1" x14ac:dyDescent="0.25">
      <c r="A46" s="183"/>
      <c r="B46" s="184"/>
      <c r="C46" s="187"/>
      <c r="D46" s="153"/>
      <c r="E46" s="153"/>
      <c r="F46" s="153"/>
      <c r="G46" s="158"/>
      <c r="H46" s="153"/>
    </row>
    <row r="47" spans="1:8" ht="6.75" customHeight="1" x14ac:dyDescent="0.25">
      <c r="A47" s="183"/>
      <c r="B47" s="184"/>
      <c r="C47" s="187"/>
      <c r="D47" s="153"/>
      <c r="E47" s="153"/>
      <c r="F47" s="153"/>
      <c r="G47" s="158"/>
      <c r="H47" s="153"/>
    </row>
    <row r="48" spans="1:8" ht="8.25" customHeight="1" x14ac:dyDescent="0.25">
      <c r="A48" s="185"/>
      <c r="B48" s="186"/>
      <c r="C48" s="148"/>
      <c r="D48" s="154"/>
      <c r="E48" s="154"/>
      <c r="F48" s="154"/>
      <c r="G48" s="159"/>
      <c r="H48" s="154"/>
    </row>
    <row r="49" spans="1:9" ht="8.25" customHeight="1" x14ac:dyDescent="0.25">
      <c r="A49" s="143" t="s">
        <v>59</v>
      </c>
      <c r="B49" s="144"/>
      <c r="C49" s="147"/>
      <c r="D49" s="149">
        <v>0</v>
      </c>
      <c r="E49" s="155">
        <f>E45*17%</f>
        <v>0.85339999999999994</v>
      </c>
      <c r="F49" s="155">
        <v>0.85</v>
      </c>
      <c r="G49" s="155">
        <v>0.85</v>
      </c>
      <c r="H49" s="149">
        <v>0</v>
      </c>
    </row>
    <row r="50" spans="1:9" ht="4.5" customHeight="1" x14ac:dyDescent="0.25">
      <c r="A50" s="145"/>
      <c r="B50" s="146"/>
      <c r="C50" s="148"/>
      <c r="D50" s="150"/>
      <c r="E50" s="156"/>
      <c r="F50" s="156"/>
      <c r="G50" s="156"/>
      <c r="H50" s="150"/>
    </row>
    <row r="51" spans="1:9" ht="15.75" customHeight="1" x14ac:dyDescent="0.25">
      <c r="A51" s="83" t="s">
        <v>127</v>
      </c>
      <c r="B51" s="56"/>
      <c r="C51" s="45">
        <v>150</v>
      </c>
      <c r="D51" s="54">
        <v>12.71</v>
      </c>
      <c r="E51" s="54">
        <v>3.6</v>
      </c>
      <c r="F51" s="54">
        <v>3.6</v>
      </c>
      <c r="G51" s="75">
        <v>0.61</v>
      </c>
      <c r="H51" s="52">
        <f t="shared" ref="H51:H52" si="5">F51-E51-G51+D51+F51</f>
        <v>15.700000000000001</v>
      </c>
    </row>
    <row r="52" spans="1:9" ht="14.25" customHeight="1" x14ac:dyDescent="0.25">
      <c r="A52" s="71" t="s">
        <v>79</v>
      </c>
      <c r="B52" s="72"/>
      <c r="C52" s="44">
        <f>C51*17%</f>
        <v>25.500000000000004</v>
      </c>
      <c r="D52" s="8">
        <v>0</v>
      </c>
      <c r="E52" s="44">
        <f>E51*17%</f>
        <v>0.6120000000000001</v>
      </c>
      <c r="F52" s="44">
        <f>F51*17%</f>
        <v>0.6120000000000001</v>
      </c>
      <c r="G52" s="52">
        <v>0.61</v>
      </c>
      <c r="H52" s="52">
        <f t="shared" si="5"/>
        <v>2.0000000000001128E-3</v>
      </c>
    </row>
    <row r="53" spans="1:9" ht="14.25" customHeight="1" x14ac:dyDescent="0.25">
      <c r="A53" s="151" t="s">
        <v>131</v>
      </c>
      <c r="B53" s="135"/>
      <c r="C53" s="44">
        <v>230</v>
      </c>
      <c r="D53" s="8">
        <v>4.62</v>
      </c>
      <c r="E53" s="44">
        <v>2.76</v>
      </c>
      <c r="F53" s="44">
        <v>2.76</v>
      </c>
      <c r="G53" s="52">
        <v>0.45</v>
      </c>
      <c r="H53" s="73">
        <f>D53+E53-G53</f>
        <v>6.93</v>
      </c>
    </row>
    <row r="54" spans="1:9" ht="14.25" customHeight="1" x14ac:dyDescent="0.25">
      <c r="A54" s="142" t="s">
        <v>132</v>
      </c>
      <c r="B54" s="135"/>
      <c r="C54" s="44"/>
      <c r="D54" s="8"/>
      <c r="E54" s="44">
        <v>0.45</v>
      </c>
      <c r="F54" s="44">
        <v>0.45</v>
      </c>
      <c r="G54" s="52">
        <v>0.45</v>
      </c>
      <c r="H54" s="52">
        <v>0</v>
      </c>
    </row>
    <row r="55" spans="1:9" ht="16.5" customHeight="1" x14ac:dyDescent="0.25">
      <c r="A55" s="188" t="s">
        <v>133</v>
      </c>
      <c r="B55" s="189"/>
      <c r="C55" s="86"/>
      <c r="D55" s="91"/>
      <c r="E55" s="96">
        <f>E45+E51+E53</f>
        <v>11.379999999999999</v>
      </c>
      <c r="F55" s="96">
        <f t="shared" ref="F55:G55" si="6">F45+F51+F53</f>
        <v>11.379999999999999</v>
      </c>
      <c r="G55" s="96">
        <f t="shared" si="6"/>
        <v>1.91</v>
      </c>
      <c r="H55" s="91"/>
    </row>
    <row r="56" spans="1:9" ht="18" customHeight="1" x14ac:dyDescent="0.25">
      <c r="A56" s="136" t="s">
        <v>122</v>
      </c>
      <c r="B56" s="137"/>
      <c r="C56" s="8"/>
      <c r="D56" s="8"/>
      <c r="E56" s="45">
        <f>E42+E55</f>
        <v>1141.97</v>
      </c>
      <c r="F56" s="45">
        <f t="shared" ref="F56:G56" si="7">F42+F55</f>
        <v>1173.46</v>
      </c>
      <c r="G56" s="45">
        <f t="shared" si="7"/>
        <v>956.99999999999989</v>
      </c>
      <c r="H56" s="8"/>
    </row>
    <row r="57" spans="1:9" ht="17.25" customHeight="1" x14ac:dyDescent="0.25">
      <c r="A57" s="190" t="s">
        <v>123</v>
      </c>
      <c r="B57" s="191"/>
      <c r="C57" s="99"/>
      <c r="D57" s="99">
        <v>185.85</v>
      </c>
      <c r="E57" s="100"/>
      <c r="F57" s="100"/>
      <c r="G57" s="99"/>
      <c r="H57" s="101">
        <f>F56-E56+D57+F56-G56</f>
        <v>433.80000000000007</v>
      </c>
      <c r="I57" s="109"/>
    </row>
    <row r="58" spans="1:9" s="4" customFormat="1" ht="21" customHeight="1" x14ac:dyDescent="0.25">
      <c r="A58" s="190" t="s">
        <v>140</v>
      </c>
      <c r="B58" s="190"/>
      <c r="C58" s="102"/>
      <c r="D58" s="102"/>
      <c r="E58" s="103"/>
      <c r="F58" s="104"/>
      <c r="G58" s="104"/>
      <c r="H58" s="103">
        <f>H59+H60</f>
        <v>433.80000000000013</v>
      </c>
      <c r="I58" s="110"/>
    </row>
    <row r="59" spans="1:9" ht="21" customHeight="1" x14ac:dyDescent="0.25">
      <c r="A59" s="105" t="s">
        <v>120</v>
      </c>
      <c r="B59" s="105"/>
      <c r="C59" s="102"/>
      <c r="D59" s="102"/>
      <c r="E59" s="103"/>
      <c r="F59" s="104"/>
      <c r="G59" s="104"/>
      <c r="H59" s="103">
        <f>H32+H45+H51+H53</f>
        <v>580.83000000000004</v>
      </c>
      <c r="I59" s="109"/>
    </row>
    <row r="60" spans="1:9" s="4" customFormat="1" ht="21" customHeight="1" x14ac:dyDescent="0.25">
      <c r="A60" s="106" t="s">
        <v>121</v>
      </c>
      <c r="B60" s="107"/>
      <c r="C60" s="102"/>
      <c r="D60" s="102"/>
      <c r="E60" s="103"/>
      <c r="F60" s="104"/>
      <c r="G60" s="104"/>
      <c r="H60" s="103">
        <f>H8+H36</f>
        <v>-147.02999999999992</v>
      </c>
      <c r="I60" s="108"/>
    </row>
    <row r="61" spans="1:9" s="76" customFormat="1" ht="15.75" customHeight="1" x14ac:dyDescent="0.25">
      <c r="A61" s="77"/>
      <c r="B61" s="77"/>
      <c r="C61" s="78"/>
      <c r="D61" s="79"/>
      <c r="E61" s="92"/>
      <c r="F61" s="92"/>
      <c r="G61" s="79"/>
      <c r="H61" s="79"/>
    </row>
    <row r="62" spans="1:9" ht="14.25" customHeight="1" x14ac:dyDescent="0.25">
      <c r="A62" s="77"/>
      <c r="B62" s="77"/>
      <c r="C62" s="78"/>
      <c r="D62" s="79"/>
      <c r="E62" s="79"/>
      <c r="F62" s="79"/>
      <c r="G62" s="79"/>
      <c r="H62" s="79"/>
    </row>
    <row r="63" spans="1:9" ht="14.25" customHeight="1" x14ac:dyDescent="0.25">
      <c r="A63" s="21" t="s">
        <v>146</v>
      </c>
      <c r="D63" s="23"/>
      <c r="E63" s="23"/>
      <c r="F63" s="23"/>
      <c r="G63" s="23"/>
    </row>
    <row r="64" spans="1:9" ht="15.75" customHeight="1" x14ac:dyDescent="0.25">
      <c r="A64" s="131" t="s">
        <v>61</v>
      </c>
      <c r="B64" s="140"/>
      <c r="C64" s="140"/>
      <c r="D64" s="141"/>
      <c r="E64" s="32" t="s">
        <v>62</v>
      </c>
      <c r="F64" s="32" t="s">
        <v>63</v>
      </c>
      <c r="G64" s="32" t="s">
        <v>128</v>
      </c>
      <c r="H64" s="7"/>
    </row>
    <row r="65" spans="1:8" ht="15" customHeight="1" x14ac:dyDescent="0.25">
      <c r="A65" s="128" t="s">
        <v>98</v>
      </c>
      <c r="B65" s="129"/>
      <c r="C65" s="129"/>
      <c r="D65" s="130"/>
      <c r="E65" s="33" t="s">
        <v>99</v>
      </c>
      <c r="F65" s="32">
        <v>2</v>
      </c>
      <c r="G65" s="34">
        <v>1.22</v>
      </c>
      <c r="H65" s="7" t="s">
        <v>129</v>
      </c>
    </row>
    <row r="66" spans="1:8" ht="15" customHeight="1" x14ac:dyDescent="0.25">
      <c r="A66" s="128" t="s">
        <v>147</v>
      </c>
      <c r="B66" s="129"/>
      <c r="C66" s="129"/>
      <c r="D66" s="130"/>
      <c r="E66" s="33">
        <v>43344</v>
      </c>
      <c r="F66" s="32" t="s">
        <v>148</v>
      </c>
      <c r="G66" s="34">
        <v>33.119999999999997</v>
      </c>
      <c r="H66" s="7" t="s">
        <v>149</v>
      </c>
    </row>
    <row r="67" spans="1:8" ht="15" customHeight="1" x14ac:dyDescent="0.25">
      <c r="A67" s="128" t="s">
        <v>150</v>
      </c>
      <c r="B67" s="129"/>
      <c r="C67" s="129"/>
      <c r="D67" s="130"/>
      <c r="E67" s="33">
        <v>43132</v>
      </c>
      <c r="F67" s="32" t="s">
        <v>151</v>
      </c>
      <c r="G67" s="34">
        <v>15.21</v>
      </c>
      <c r="H67" s="7" t="s">
        <v>152</v>
      </c>
    </row>
    <row r="68" spans="1:8" x14ac:dyDescent="0.25">
      <c r="A68" s="192" t="s">
        <v>7</v>
      </c>
      <c r="B68" s="193"/>
      <c r="C68" s="193"/>
      <c r="D68" s="194"/>
      <c r="E68" s="58"/>
      <c r="F68" s="59"/>
      <c r="G68" s="60">
        <f>SUM(G65:G67)</f>
        <v>49.55</v>
      </c>
      <c r="H68" s="95"/>
    </row>
    <row r="69" spans="1:8" x14ac:dyDescent="0.25">
      <c r="A69" s="61"/>
      <c r="B69" s="61"/>
      <c r="C69" s="61"/>
      <c r="D69" s="61"/>
      <c r="E69" s="62"/>
      <c r="F69" s="63"/>
      <c r="G69" s="64"/>
      <c r="H69" s="4"/>
    </row>
    <row r="70" spans="1:8" x14ac:dyDescent="0.25">
      <c r="A70" s="21" t="s">
        <v>50</v>
      </c>
      <c r="D70" s="23"/>
      <c r="E70" s="23"/>
      <c r="F70" s="23"/>
      <c r="G70" s="23"/>
    </row>
    <row r="71" spans="1:8" x14ac:dyDescent="0.25">
      <c r="A71" s="21" t="s">
        <v>51</v>
      </c>
      <c r="D71" s="23"/>
      <c r="E71" s="23"/>
      <c r="F71" s="23"/>
      <c r="G71" s="23"/>
    </row>
    <row r="72" spans="1:8" ht="15" customHeight="1" x14ac:dyDescent="0.25">
      <c r="A72" s="131" t="s">
        <v>65</v>
      </c>
      <c r="B72" s="132"/>
      <c r="C72" s="132"/>
      <c r="D72" s="132"/>
      <c r="E72" s="117"/>
      <c r="F72" s="36" t="s">
        <v>63</v>
      </c>
      <c r="G72" s="35" t="s">
        <v>64</v>
      </c>
    </row>
    <row r="73" spans="1:8" ht="15" customHeight="1" x14ac:dyDescent="0.25">
      <c r="A73" s="133" t="s">
        <v>66</v>
      </c>
      <c r="B73" s="134"/>
      <c r="C73" s="134"/>
      <c r="D73" s="134"/>
      <c r="E73" s="135"/>
      <c r="F73" s="32">
        <v>2</v>
      </c>
      <c r="G73" s="32">
        <v>1659.23</v>
      </c>
    </row>
    <row r="74" spans="1:8" ht="15" customHeight="1" x14ac:dyDescent="0.25">
      <c r="A74" s="23"/>
      <c r="D74" s="23"/>
      <c r="E74" s="23"/>
      <c r="F74" s="23"/>
      <c r="G74" s="23"/>
    </row>
    <row r="75" spans="1:8" x14ac:dyDescent="0.25">
      <c r="A75" s="21" t="s">
        <v>100</v>
      </c>
      <c r="E75" s="37"/>
      <c r="F75" s="65"/>
      <c r="G75" s="37"/>
    </row>
    <row r="76" spans="1:8" s="4" customFormat="1" ht="23.25" customHeight="1" x14ac:dyDescent="0.25">
      <c r="A76" s="21" t="s">
        <v>154</v>
      </c>
      <c r="B76" s="66"/>
      <c r="C76" s="67"/>
      <c r="D76" s="21"/>
      <c r="E76" s="37"/>
      <c r="F76" s="65"/>
      <c r="G76" s="37"/>
      <c r="H76"/>
    </row>
    <row r="77" spans="1:8" ht="27" customHeight="1" x14ac:dyDescent="0.25">
      <c r="A77" s="177" t="s">
        <v>155</v>
      </c>
      <c r="B77" s="178"/>
      <c r="C77" s="178"/>
      <c r="D77" s="178"/>
      <c r="E77" s="178"/>
      <c r="F77" s="178"/>
      <c r="G77" s="178"/>
      <c r="H77" s="179"/>
    </row>
    <row r="79" spans="1:8" x14ac:dyDescent="0.25">
      <c r="A79" s="21" t="s">
        <v>83</v>
      </c>
      <c r="B79" s="66"/>
      <c r="C79" s="67"/>
      <c r="D79" s="21"/>
      <c r="E79" s="21" t="s">
        <v>84</v>
      </c>
      <c r="F79" s="21"/>
    </row>
    <row r="80" spans="1:8" x14ac:dyDescent="0.25">
      <c r="A80" s="21" t="s">
        <v>85</v>
      </c>
      <c r="B80" s="66"/>
      <c r="C80" s="67"/>
      <c r="D80" s="21"/>
      <c r="E80" s="21"/>
      <c r="F80" s="21"/>
    </row>
    <row r="81" spans="1:6" x14ac:dyDescent="0.25">
      <c r="A81" s="21" t="s">
        <v>86</v>
      </c>
      <c r="B81" s="66"/>
      <c r="C81" s="67"/>
      <c r="D81" s="21"/>
      <c r="E81" s="21"/>
      <c r="F81" s="21"/>
    </row>
    <row r="83" spans="1:6" x14ac:dyDescent="0.25">
      <c r="A83" s="19" t="s">
        <v>87</v>
      </c>
      <c r="D83" s="19"/>
    </row>
    <row r="84" spans="1:6" ht="19.5" customHeight="1" x14ac:dyDescent="0.25">
      <c r="A84" s="19" t="s">
        <v>88</v>
      </c>
      <c r="C84" s="46" t="s">
        <v>25</v>
      </c>
      <c r="D84" s="19"/>
    </row>
    <row r="85" spans="1:6" ht="11.25" customHeight="1" x14ac:dyDescent="0.25">
      <c r="A85" s="19" t="s">
        <v>89</v>
      </c>
      <c r="C85" s="46" t="s">
        <v>90</v>
      </c>
      <c r="D85" s="19"/>
    </row>
    <row r="86" spans="1:6" x14ac:dyDescent="0.25">
      <c r="A86" s="19" t="s">
        <v>91</v>
      </c>
      <c r="C86" s="46" t="s">
        <v>92</v>
      </c>
      <c r="D86" s="19"/>
    </row>
  </sheetData>
  <mergeCells count="58">
    <mergeCell ref="A77:H77"/>
    <mergeCell ref="A30:B30"/>
    <mergeCell ref="A32:B32"/>
    <mergeCell ref="A34:B34"/>
    <mergeCell ref="A44:B44"/>
    <mergeCell ref="A45:B48"/>
    <mergeCell ref="C45:C48"/>
    <mergeCell ref="D45:D48"/>
    <mergeCell ref="A55:B55"/>
    <mergeCell ref="A56:B56"/>
    <mergeCell ref="A57:B57"/>
    <mergeCell ref="A58:B58"/>
    <mergeCell ref="A68:D68"/>
    <mergeCell ref="A3:B3"/>
    <mergeCell ref="A8:B8"/>
    <mergeCell ref="A10:B10"/>
    <mergeCell ref="A11:H11"/>
    <mergeCell ref="A12:B12"/>
    <mergeCell ref="A4:B4"/>
    <mergeCell ref="A7:H7"/>
    <mergeCell ref="G27:G28"/>
    <mergeCell ref="A26:B26"/>
    <mergeCell ref="A27:B28"/>
    <mergeCell ref="C27:C28"/>
    <mergeCell ref="A14:B14"/>
    <mergeCell ref="A15:B15"/>
    <mergeCell ref="A17:B17"/>
    <mergeCell ref="A18:B18"/>
    <mergeCell ref="A21:B21"/>
    <mergeCell ref="A20:B20"/>
    <mergeCell ref="D27:D28"/>
    <mergeCell ref="E27:E28"/>
    <mergeCell ref="F27:F28"/>
    <mergeCell ref="A23:B23"/>
    <mergeCell ref="H45:H48"/>
    <mergeCell ref="G49:G50"/>
    <mergeCell ref="H49:H50"/>
    <mergeCell ref="E45:E48"/>
    <mergeCell ref="F45:F48"/>
    <mergeCell ref="G45:G48"/>
    <mergeCell ref="E49:E50"/>
    <mergeCell ref="F49:F50"/>
    <mergeCell ref="A65:D65"/>
    <mergeCell ref="A72:E72"/>
    <mergeCell ref="A73:E73"/>
    <mergeCell ref="A36:B36"/>
    <mergeCell ref="A38:B38"/>
    <mergeCell ref="A39:B39"/>
    <mergeCell ref="A40:B40"/>
    <mergeCell ref="A41:B41"/>
    <mergeCell ref="A64:D64"/>
    <mergeCell ref="A54:B54"/>
    <mergeCell ref="A49:B50"/>
    <mergeCell ref="C49:C50"/>
    <mergeCell ref="D49:D50"/>
    <mergeCell ref="A53:B53"/>
    <mergeCell ref="A66:D66"/>
    <mergeCell ref="A67:D6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2018-01-26T05:41:54Z</cp:lastPrinted>
  <dcterms:created xsi:type="dcterms:W3CDTF">2013-02-18T04:38:06Z</dcterms:created>
  <dcterms:modified xsi:type="dcterms:W3CDTF">2019-02-10T23:17:46Z</dcterms:modified>
</cp:coreProperties>
</file>