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8" i="8"/>
  <c r="F35"/>
  <c r="F41"/>
  <c r="F50"/>
  <c r="F51"/>
  <c r="E8"/>
  <c r="E35"/>
  <c r="E41"/>
  <c r="E50"/>
  <c r="E51"/>
  <c r="G31"/>
  <c r="G41"/>
  <c r="G50"/>
  <c r="G51"/>
  <c r="H53"/>
  <c r="H31"/>
  <c r="H44"/>
  <c r="H45"/>
  <c r="H46"/>
  <c r="H48"/>
  <c r="H54"/>
  <c r="H8"/>
  <c r="H35"/>
  <c r="H43"/>
  <c r="H55"/>
  <c r="F32"/>
  <c r="E32"/>
  <c r="H32"/>
  <c r="H33"/>
  <c r="G29"/>
  <c r="G25"/>
  <c r="G22"/>
  <c r="G19"/>
  <c r="G16"/>
  <c r="G13"/>
  <c r="G9"/>
  <c r="F29"/>
  <c r="E29"/>
  <c r="F25"/>
  <c r="E25"/>
  <c r="F22"/>
  <c r="E22"/>
  <c r="F19"/>
  <c r="E19"/>
  <c r="F16"/>
  <c r="E16"/>
  <c r="F13"/>
  <c r="E13"/>
  <c r="F9"/>
  <c r="E9"/>
  <c r="C33"/>
  <c r="C32"/>
  <c r="C26"/>
  <c r="C25"/>
  <c r="C23"/>
  <c r="C22"/>
  <c r="C20"/>
  <c r="C19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  <c r="C30"/>
  <c r="C14"/>
  <c r="C13"/>
  <c r="C10"/>
  <c r="C9"/>
</calcChain>
</file>

<file path=xl/sharedStrings.xml><?xml version="1.0" encoding="utf-8"?>
<sst xmlns="http://schemas.openxmlformats.org/spreadsheetml/2006/main" count="202" uniqueCount="175">
  <si>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</si>
  <si>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</si>
  <si>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</si>
  <si>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</si>
  <si>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</si>
  <si>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</si>
  <si>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</si>
  <si>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</si>
  <si>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</si>
  <si>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</si>
  <si>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</si>
  <si>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</si>
  <si>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</si>
  <si>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</si>
  <si>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</si>
  <si>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</si>
  <si>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</si>
  <si>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</si>
  <si>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</si>
  <si>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</si>
  <si>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</si>
  <si>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</si>
  <si>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</si>
  <si>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</si>
  <si>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</si>
  <si>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</si>
  <si>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</si>
  <si>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</si>
  <si>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</si>
  <si>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</si>
  <si>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</si>
  <si>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</si>
  <si>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</si>
  <si>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</si>
  <si>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</si>
  <si>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</si>
  <si>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</si>
  <si>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</si>
  <si>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</si>
  <si>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</si>
  <si>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</si>
  <si>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</si>
  <si>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</si>
  <si>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</si>
  <si>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</si>
  <si>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</si>
  <si>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</si>
  <si>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</si>
  <si>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</si>
  <si>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</si>
  <si>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</si>
  <si>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</si>
  <si>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</si>
  <si>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</si>
  <si>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</si>
  <si>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</si>
  <si>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</si>
  <si>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</si>
  <si>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</si>
  <si>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</si>
  <si>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</si>
  <si>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</si>
  <si>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</si>
  <si>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</si>
  <si>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</si>
  <si>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</si>
  <si>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</si>
  <si>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</si>
  <si>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</si>
  <si>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</si>
  <si>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</si>
  <si>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</si>
  <si>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</si>
  <si>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</si>
  <si>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</si>
  <si>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</si>
  <si>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</si>
  <si>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</si>
  <si>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</si>
  <si>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</si>
  <si>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ООО " Сансервис"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</si>
  <si>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</si>
  <si>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</si>
  <si>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</si>
  <si>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</si>
  <si>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</si>
  <si>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</si>
  <si>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</si>
  <si>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</si>
  <si>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</si>
  <si>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</si>
  <si>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</si>
  <si>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</si>
  <si>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</si>
  <si>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</si>
  <si>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</si>
  <si>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</si>
  <si>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</si>
  <si>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пр-кт .Красного Знамени, 94</t>
  </si>
  <si>
    <t>ООО "Комфорт"</t>
  </si>
  <si>
    <t>ул. Красного Знамени, 94</t>
  </si>
  <si>
    <t>2-222-016</t>
  </si>
  <si>
    <t>01.01.2008г.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</si>
  <si>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</si>
  <si>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</si>
  <si>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</si>
  <si>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</si>
  <si>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</si>
  <si>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</si>
  <si>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</si>
  <si>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</si>
  <si>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</si>
  <si>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</si>
  <si>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</si>
  <si>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</si>
  <si>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</si>
  <si>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</si>
  <si>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</si>
  <si>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</si>
  <si>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94 по ул. Красного Знамени</t>
  </si>
  <si>
    <t>ул. Тунгусская, 8</t>
  </si>
  <si>
    <t>Колличество проживающих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</si>
  <si>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</si>
  <si>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</si>
  <si>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</si>
  <si>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</si>
  <si>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сумма, т.р.</t>
  </si>
  <si>
    <t>итого прочие:</t>
  </si>
  <si>
    <t>Всего д/средств с учетом остатков</t>
  </si>
  <si>
    <t>Ресо-Гарантия</t>
  </si>
  <si>
    <t>исполнитель</t>
  </si>
  <si>
    <t xml:space="preserve">обязательное страхование лифтов </t>
  </si>
  <si>
    <t>всего: 1362,3 в том числе площадь л/кл- 780,0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</si>
  <si>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</si>
  <si>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</si>
  <si>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</si>
  <si>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</si>
  <si>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</si>
  <si>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услуги,всего:</t>
  </si>
  <si>
    <t>в том числе: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</si>
  <si>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</si>
  <si>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</si>
  <si>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</si>
  <si>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</si>
  <si>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Текущий ремонт коммуникаций, проходящих через нежилые помещения</t>
  </si>
  <si>
    <t>Ростелеком</t>
  </si>
  <si>
    <t>в том числе услуги управления. налоги</t>
  </si>
  <si>
    <t>итого по п. 1, 2, 3.</t>
  </si>
  <si>
    <t xml:space="preserve">Реклама в лифтах, </t>
  </si>
  <si>
    <t>Всего по дому:</t>
  </si>
  <si>
    <t>700 р.в мес</t>
  </si>
  <si>
    <t>150р. В мес</t>
  </si>
  <si>
    <t xml:space="preserve">Замена силового кабеля в подвале </t>
  </si>
  <si>
    <t>176 п.м.</t>
  </si>
  <si>
    <t>СтройЕврокомпл</t>
  </si>
  <si>
    <t>2 шт</t>
  </si>
  <si>
    <t>Комфорт</t>
  </si>
  <si>
    <t>Ремонт окон- замена стеклопакетов</t>
  </si>
  <si>
    <t>Установка узла учета тепловой энергии</t>
  </si>
  <si>
    <t>7 354,30 м2</t>
  </si>
  <si>
    <t>3. Перечень работ, выполненных по статье " текущий ремонт"  в 2017 году.</t>
  </si>
  <si>
    <t>ИП Полушко</t>
  </si>
  <si>
    <t>Ландшафт</t>
  </si>
  <si>
    <t xml:space="preserve"> замена задвижек ГВС</t>
  </si>
  <si>
    <t>аварийная замена трубопровода ХГВС</t>
  </si>
  <si>
    <t>16,2 п.м</t>
  </si>
  <si>
    <t>ремонт тормозного устройства на лифт</t>
  </si>
  <si>
    <t>1 компл</t>
  </si>
  <si>
    <t>Лифт ДВ</t>
  </si>
  <si>
    <t>замена редуктора ДК на лифт 1 п.</t>
  </si>
  <si>
    <t>Замена трансформаторв тока</t>
  </si>
  <si>
    <t xml:space="preserve"> Техническое Обслуживание УУТЭ</t>
  </si>
  <si>
    <t>План по статье "текущий ремонт" на 2018 год</t>
  </si>
  <si>
    <r>
      <t>Предложение Управляющей компании</t>
    </r>
    <r>
      <rPr>
        <b/>
        <sz val="10"/>
        <color theme="1"/>
        <rFont val="Calibri"/>
        <family val="2"/>
        <charset val="204"/>
        <scheme val="minor"/>
      </rPr>
      <t>: косметический ремонт подъездов</t>
    </r>
    <r>
      <rPr>
        <sz val="10"/>
        <color theme="1"/>
        <rFont val="Calibri"/>
        <family val="2"/>
        <charset val="204"/>
        <scheme val="minor"/>
      </rPr>
      <t>. Собственникам необходимо предоставить протокол общего собрания о согласии проведения указанных работ, либо принять собственное решение и представить в Управляющую компанию для формирования плана текущего ремонта по дому № 94 по ул. Красного Знамени на 2018 год.</t>
    </r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</si>
  <si>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64/01 от 23.01.2018 г.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</si>
</sst>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164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0" fillId="0" borderId="7" xfId="0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6" fillId="0" borderId="2" xfId="0" applyFont="1" applyBorder="1" applyAlignment="1"/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2" fillId="0" borderId="2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8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133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119</v>
      </c>
    </row>
    <row r="4" spans="1:4" ht="14.25" customHeight="1">
      <c r="A4" s="21" t="s">
        <v>174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32" t="s">
        <v>12</v>
      </c>
      <c r="D9" s="133"/>
    </row>
    <row r="10" spans="1:4" s="3" customFormat="1" ht="24" customHeight="1">
      <c r="A10" s="12" t="s">
        <v>2</v>
      </c>
      <c r="B10" s="14" t="s">
        <v>13</v>
      </c>
      <c r="C10" s="134" t="s">
        <v>79</v>
      </c>
      <c r="D10" s="135"/>
    </row>
    <row r="11" spans="1:4" s="3" customFormat="1" ht="15" customHeight="1">
      <c r="A11" s="12" t="s">
        <v>3</v>
      </c>
      <c r="B11" s="13" t="s">
        <v>14</v>
      </c>
      <c r="C11" s="132" t="s">
        <v>15</v>
      </c>
      <c r="D11" s="133"/>
    </row>
    <row r="12" spans="1:4" s="3" customFormat="1" ht="15" customHeight="1">
      <c r="A12" s="139">
        <v>5</v>
      </c>
      <c r="B12" s="139" t="s">
        <v>104</v>
      </c>
      <c r="C12" s="51" t="s">
        <v>105</v>
      </c>
      <c r="D12" s="52" t="s">
        <v>106</v>
      </c>
    </row>
    <row r="13" spans="1:4" s="3" customFormat="1" ht="14.25" customHeight="1">
      <c r="A13" s="139"/>
      <c r="B13" s="139"/>
      <c r="C13" s="51" t="s">
        <v>107</v>
      </c>
      <c r="D13" s="52" t="s">
        <v>108</v>
      </c>
    </row>
    <row r="14" spans="1:4" s="3" customFormat="1">
      <c r="A14" s="139"/>
      <c r="B14" s="139"/>
      <c r="C14" s="51" t="s">
        <v>109</v>
      </c>
      <c r="D14" s="52" t="s">
        <v>110</v>
      </c>
    </row>
    <row r="15" spans="1:4" s="3" customFormat="1" ht="16.5" customHeight="1">
      <c r="A15" s="139"/>
      <c r="B15" s="139"/>
      <c r="C15" s="51" t="s">
        <v>111</v>
      </c>
      <c r="D15" s="52" t="s">
        <v>112</v>
      </c>
    </row>
    <row r="16" spans="1:4" s="3" customFormat="1" ht="16.5" customHeight="1">
      <c r="A16" s="139"/>
      <c r="B16" s="139"/>
      <c r="C16" s="51" t="s">
        <v>113</v>
      </c>
      <c r="D16" s="52" t="s">
        <v>114</v>
      </c>
    </row>
    <row r="17" spans="1:4" s="5" customFormat="1" ht="15.75" customHeight="1">
      <c r="A17" s="139"/>
      <c r="B17" s="139"/>
      <c r="C17" s="51" t="s">
        <v>115</v>
      </c>
      <c r="D17" s="52" t="s">
        <v>116</v>
      </c>
    </row>
    <row r="18" spans="1:4" s="5" customFormat="1" ht="15.75" customHeight="1">
      <c r="A18" s="139"/>
      <c r="B18" s="139"/>
      <c r="C18" s="53" t="s">
        <v>117</v>
      </c>
      <c r="D18" s="52" t="s">
        <v>118</v>
      </c>
    </row>
    <row r="19" spans="1:4" ht="18.75" customHeight="1">
      <c r="A19" s="12" t="s">
        <v>4</v>
      </c>
      <c r="B19" s="13" t="s">
        <v>16</v>
      </c>
      <c r="C19" s="140" t="s">
        <v>103</v>
      </c>
      <c r="D19" s="141"/>
    </row>
    <row r="20" spans="1:4" s="5" customFormat="1" ht="20.25" customHeight="1">
      <c r="A20" s="12" t="s">
        <v>5</v>
      </c>
      <c r="B20" s="13" t="s">
        <v>17</v>
      </c>
      <c r="C20" s="142" t="s">
        <v>58</v>
      </c>
      <c r="D20" s="143"/>
    </row>
    <row r="21" spans="1:4" s="5" customFormat="1" ht="15" customHeight="1">
      <c r="A21" s="12" t="s">
        <v>6</v>
      </c>
      <c r="B21" s="13" t="s">
        <v>18</v>
      </c>
      <c r="C21" s="134" t="s">
        <v>19</v>
      </c>
      <c r="D21" s="144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0" t="s">
        <v>23</v>
      </c>
    </row>
    <row r="26" spans="1:4" ht="24.75" customHeight="1">
      <c r="A26" s="129" t="s">
        <v>26</v>
      </c>
      <c r="B26" s="130"/>
      <c r="C26" s="130"/>
      <c r="D26" s="131"/>
    </row>
    <row r="27" spans="1:4" ht="12" customHeight="1">
      <c r="A27" s="47"/>
      <c r="B27" s="48"/>
      <c r="C27" s="48"/>
      <c r="D27" s="49"/>
    </row>
    <row r="28" spans="1:4">
      <c r="A28" s="7">
        <v>1</v>
      </c>
      <c r="B28" s="6" t="s">
        <v>80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99</v>
      </c>
      <c r="C30" s="6" t="s">
        <v>100</v>
      </c>
      <c r="D30" s="10" t="s">
        <v>101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120</v>
      </c>
      <c r="D33" s="10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36">
        <v>1978</v>
      </c>
      <c r="D40" s="138"/>
    </row>
    <row r="41" spans="1:4">
      <c r="A41" s="7">
        <v>2</v>
      </c>
      <c r="B41" s="6" t="s">
        <v>37</v>
      </c>
      <c r="C41" s="136">
        <v>9</v>
      </c>
      <c r="D41" s="138"/>
    </row>
    <row r="42" spans="1:4">
      <c r="A42" s="7">
        <v>3</v>
      </c>
      <c r="B42" s="6" t="s">
        <v>38</v>
      </c>
      <c r="C42" s="136">
        <v>4</v>
      </c>
      <c r="D42" s="137"/>
    </row>
    <row r="43" spans="1:4" ht="15" customHeight="1">
      <c r="A43" s="7">
        <v>4</v>
      </c>
      <c r="B43" s="6" t="s">
        <v>36</v>
      </c>
      <c r="C43" s="136">
        <v>4</v>
      </c>
      <c r="D43" s="137"/>
    </row>
    <row r="44" spans="1:4">
      <c r="A44" s="7">
        <v>5</v>
      </c>
      <c r="B44" s="6" t="s">
        <v>39</v>
      </c>
      <c r="C44" s="136">
        <v>4</v>
      </c>
      <c r="D44" s="137"/>
    </row>
    <row r="45" spans="1:4">
      <c r="A45" s="7">
        <v>6</v>
      </c>
      <c r="B45" s="6" t="s">
        <v>40</v>
      </c>
      <c r="C45" s="136" t="s">
        <v>159</v>
      </c>
      <c r="D45" s="138"/>
    </row>
    <row r="46" spans="1:4" ht="15" customHeight="1">
      <c r="A46" s="7">
        <v>7</v>
      </c>
      <c r="B46" s="6" t="s">
        <v>41</v>
      </c>
      <c r="C46" s="136">
        <v>449.5</v>
      </c>
      <c r="D46" s="138"/>
    </row>
    <row r="47" spans="1:4" ht="15" customHeight="1">
      <c r="A47" s="7">
        <v>8</v>
      </c>
      <c r="B47" s="6" t="s">
        <v>121</v>
      </c>
      <c r="C47" s="136">
        <v>339</v>
      </c>
      <c r="D47" s="135"/>
    </row>
    <row r="48" spans="1:4">
      <c r="A48" s="7">
        <v>9</v>
      </c>
      <c r="B48" s="6" t="s">
        <v>42</v>
      </c>
      <c r="C48" s="136" t="s">
        <v>132</v>
      </c>
      <c r="D48" s="138"/>
    </row>
    <row r="49" spans="1:4">
      <c r="A49" s="7">
        <v>10</v>
      </c>
      <c r="B49" s="6" t="s">
        <v>78</v>
      </c>
      <c r="C49" s="145" t="s">
        <v>102</v>
      </c>
      <c r="D49" s="138"/>
    </row>
    <row r="50" spans="1:4">
      <c r="A50" s="4"/>
    </row>
    <row r="51" spans="1:4">
      <c r="A51" s="4"/>
    </row>
    <row r="53" spans="1:4">
      <c r="A53" s="54"/>
      <c r="B53" s="54"/>
      <c r="C53" s="55"/>
      <c r="D53" s="56"/>
    </row>
    <row r="54" spans="1:4">
      <c r="A54" s="54"/>
      <c r="B54" s="54"/>
      <c r="C54" s="55"/>
      <c r="D54" s="56"/>
    </row>
    <row r="55" spans="1:4">
      <c r="A55" s="54"/>
      <c r="B55" s="54"/>
      <c r="C55" s="55"/>
      <c r="D55" s="56"/>
    </row>
    <row r="56" spans="1:4">
      <c r="A56" s="54"/>
      <c r="B56" s="54"/>
      <c r="C56" s="55"/>
      <c r="D56" s="56"/>
    </row>
    <row r="57" spans="1:4">
      <c r="A57" s="54"/>
      <c r="B57" s="54"/>
      <c r="C57" s="57"/>
      <c r="D57" s="56"/>
    </row>
    <row r="58" spans="1:4">
      <c r="A58" s="54"/>
      <c r="B58" s="54"/>
      <c r="C58" s="58"/>
      <c r="D58" s="56"/>
    </row>
  </sheetData>
  <mergeCells count="19">
    <mergeCell ref="C49:D49"/>
    <mergeCell ref="C43:D43"/>
    <mergeCell ref="C44:D44"/>
    <mergeCell ref="C45:D45"/>
    <mergeCell ref="C46:D46"/>
    <mergeCell ref="C48:D48"/>
    <mergeCell ref="C47:D47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0"/>
  <sheetViews>
    <sheetView topLeftCell="A74" workbookViewId="0">
      <selection activeCell="I78" sqref="I78"/>
    </sheetView>
  </sheetViews>
  <sheetFormatPr defaultRowHeight="15"/>
  <cols>
    <col min="1" max="1" width="15.85546875" customWidth="1"/>
    <col min="2" max="2" width="13.42578125" style="30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5703125" customWidth="1"/>
  </cols>
  <sheetData>
    <row r="1" spans="1:11">
      <c r="A1" s="4" t="s">
        <v>123</v>
      </c>
      <c r="B1"/>
      <c r="C1" s="35"/>
      <c r="D1" s="35"/>
    </row>
    <row r="2" spans="1:11" ht="13.5" customHeight="1">
      <c r="A2" s="4" t="s">
        <v>134</v>
      </c>
      <c r="B2"/>
      <c r="C2" s="35"/>
      <c r="D2" s="35"/>
    </row>
    <row r="3" spans="1:11" ht="56.25" customHeight="1">
      <c r="A3" s="146" t="s">
        <v>65</v>
      </c>
      <c r="B3" s="147"/>
      <c r="C3" s="82" t="s">
        <v>66</v>
      </c>
      <c r="D3" s="28" t="s">
        <v>67</v>
      </c>
      <c r="E3" s="28" t="s">
        <v>68</v>
      </c>
      <c r="F3" s="28" t="s">
        <v>69</v>
      </c>
      <c r="G3" s="36" t="s">
        <v>70</v>
      </c>
      <c r="H3" s="28" t="s">
        <v>71</v>
      </c>
    </row>
    <row r="4" spans="1:11" ht="18.75" customHeight="1">
      <c r="A4" s="155" t="s">
        <v>135</v>
      </c>
      <c r="B4" s="156"/>
      <c r="C4" s="82"/>
      <c r="D4" s="28">
        <v>291.94</v>
      </c>
      <c r="E4" s="28"/>
      <c r="F4" s="28"/>
      <c r="G4" s="36"/>
      <c r="H4" s="28"/>
    </row>
    <row r="5" spans="1:11" ht="12.75" customHeight="1">
      <c r="A5" s="74" t="s">
        <v>124</v>
      </c>
      <c r="B5" s="75"/>
      <c r="C5" s="82"/>
      <c r="D5" s="83">
        <v>807.5</v>
      </c>
      <c r="E5" s="83"/>
      <c r="F5" s="28"/>
      <c r="G5" s="36"/>
      <c r="H5" s="28"/>
    </row>
    <row r="6" spans="1:11" ht="13.5" customHeight="1">
      <c r="A6" s="74" t="s">
        <v>125</v>
      </c>
      <c r="B6" s="75"/>
      <c r="C6" s="82"/>
      <c r="D6" s="83">
        <v>-515.55999999999995</v>
      </c>
      <c r="E6" s="83"/>
      <c r="F6" s="28"/>
      <c r="G6" s="36"/>
      <c r="H6" s="28"/>
    </row>
    <row r="7" spans="1:11" ht="13.5" customHeight="1">
      <c r="A7" s="151" t="s">
        <v>136</v>
      </c>
      <c r="B7" s="150"/>
      <c r="C7" s="150"/>
      <c r="D7" s="150"/>
      <c r="E7" s="150"/>
      <c r="F7" s="150"/>
      <c r="G7" s="150"/>
      <c r="H7" s="135"/>
    </row>
    <row r="8" spans="1:11" ht="17.25" customHeight="1">
      <c r="A8" s="146" t="s">
        <v>72</v>
      </c>
      <c r="B8" s="148"/>
      <c r="C8" s="41">
        <v>18.11</v>
      </c>
      <c r="D8" s="61">
        <v>-500.95</v>
      </c>
      <c r="E8" s="41">
        <f>E12+E15+E18+E21+E24+E27</f>
        <v>1528.28</v>
      </c>
      <c r="F8" s="41">
        <f>F12+F15+F18+F21+F24+F27</f>
        <v>1480.52</v>
      </c>
      <c r="G8" s="61">
        <v>1480.52</v>
      </c>
      <c r="H8" s="59">
        <f>F8-E8+D8</f>
        <v>-548.71</v>
      </c>
    </row>
    <row r="9" spans="1:11">
      <c r="A9" s="37" t="s">
        <v>73</v>
      </c>
      <c r="B9" s="38"/>
      <c r="C9" s="42">
        <f>C8-C10</f>
        <v>16.298999999999999</v>
      </c>
      <c r="D9" s="7">
        <v>-4550.8500000000004</v>
      </c>
      <c r="E9" s="42">
        <f>E8-E10</f>
        <v>1375.45</v>
      </c>
      <c r="F9" s="42">
        <f>F8-F10</f>
        <v>1332.47</v>
      </c>
      <c r="G9" s="42">
        <f>G8-G10</f>
        <v>1332.47</v>
      </c>
      <c r="H9" s="63">
        <f t="shared" ref="H9:H10" si="0">F9-E9+D9</f>
        <v>-4593.83</v>
      </c>
      <c r="K9" s="69"/>
    </row>
    <row r="10" spans="1:11">
      <c r="A10" s="149" t="s">
        <v>74</v>
      </c>
      <c r="B10" s="150"/>
      <c r="C10" s="42">
        <f>C8*10%</f>
        <v>1.8109999999999999</v>
      </c>
      <c r="D10" s="63">
        <v>-50.1</v>
      </c>
      <c r="E10" s="42">
        <v>152.83000000000001</v>
      </c>
      <c r="F10" s="42">
        <v>148.05000000000001</v>
      </c>
      <c r="G10" s="42">
        <v>148.05000000000001</v>
      </c>
      <c r="H10" s="63">
        <f t="shared" si="0"/>
        <v>-54.88</v>
      </c>
      <c r="K10" s="69"/>
    </row>
    <row r="11" spans="1:11" ht="15.75" customHeight="1">
      <c r="A11" s="151" t="s">
        <v>75</v>
      </c>
      <c r="B11" s="152"/>
      <c r="C11" s="152"/>
      <c r="D11" s="152"/>
      <c r="E11" s="152"/>
      <c r="F11" s="152"/>
      <c r="G11" s="152"/>
      <c r="H11" s="148"/>
      <c r="J11" s="69"/>
    </row>
    <row r="12" spans="1:11">
      <c r="A12" s="153" t="s">
        <v>55</v>
      </c>
      <c r="B12" s="154"/>
      <c r="C12" s="41">
        <v>4.97</v>
      </c>
      <c r="D12" s="29">
        <v>-159.07</v>
      </c>
      <c r="E12" s="62">
        <v>437.25</v>
      </c>
      <c r="F12" s="62">
        <v>424.82</v>
      </c>
      <c r="G12" s="62">
        <v>424.82</v>
      </c>
      <c r="H12" s="63">
        <f>F12-E12+D12</f>
        <v>-171.5</v>
      </c>
    </row>
    <row r="13" spans="1:11">
      <c r="A13" s="37" t="s">
        <v>73</v>
      </c>
      <c r="B13" s="38"/>
      <c r="C13" s="42">
        <f>C12-C14</f>
        <v>4.4729999999999999</v>
      </c>
      <c r="D13" s="63">
        <v>-143.16</v>
      </c>
      <c r="E13" s="42">
        <f>E12-E14</f>
        <v>393.52</v>
      </c>
      <c r="F13" s="42">
        <f>F12-F14</f>
        <v>382.34</v>
      </c>
      <c r="G13" s="42">
        <f>G12-G14</f>
        <v>382.34</v>
      </c>
      <c r="H13" s="63">
        <f t="shared" ref="H13:H30" si="1">F13-E13+D13</f>
        <v>-154.34</v>
      </c>
    </row>
    <row r="14" spans="1:11">
      <c r="A14" s="149" t="s">
        <v>74</v>
      </c>
      <c r="B14" s="150"/>
      <c r="C14" s="42">
        <f>C12*10%</f>
        <v>0.497</v>
      </c>
      <c r="D14" s="63">
        <v>-15.91</v>
      </c>
      <c r="E14" s="42">
        <v>43.73</v>
      </c>
      <c r="F14" s="42">
        <v>42.48</v>
      </c>
      <c r="G14" s="42">
        <v>42.48</v>
      </c>
      <c r="H14" s="63">
        <f t="shared" si="1"/>
        <v>-17.16</v>
      </c>
    </row>
    <row r="15" spans="1:11" ht="23.25" customHeight="1">
      <c r="A15" s="153" t="s">
        <v>45</v>
      </c>
      <c r="B15" s="154"/>
      <c r="C15" s="41">
        <v>3.12</v>
      </c>
      <c r="D15" s="29">
        <v>-99.08</v>
      </c>
      <c r="E15" s="62">
        <v>274.49</v>
      </c>
      <c r="F15" s="62">
        <v>266.69</v>
      </c>
      <c r="G15" s="62">
        <v>266.69</v>
      </c>
      <c r="H15" s="63">
        <f t="shared" si="1"/>
        <v>-106.88000000000001</v>
      </c>
    </row>
    <row r="16" spans="1:11">
      <c r="A16" s="37" t="s">
        <v>73</v>
      </c>
      <c r="B16" s="38"/>
      <c r="C16" s="42">
        <v>2.81</v>
      </c>
      <c r="D16" s="63">
        <v>-89.17</v>
      </c>
      <c r="E16" s="42">
        <f>E15-E17</f>
        <v>247.04000000000002</v>
      </c>
      <c r="F16" s="42">
        <f>F15-F17</f>
        <v>240.01999999999998</v>
      </c>
      <c r="G16" s="42">
        <f>G15-G17</f>
        <v>240.01999999999998</v>
      </c>
      <c r="H16" s="63">
        <f t="shared" si="1"/>
        <v>-96.19000000000004</v>
      </c>
    </row>
    <row r="17" spans="1:10" ht="15" customHeight="1">
      <c r="A17" s="149" t="s">
        <v>74</v>
      </c>
      <c r="B17" s="150"/>
      <c r="C17" s="42">
        <v>0.31</v>
      </c>
      <c r="D17" s="63">
        <v>-9.91</v>
      </c>
      <c r="E17" s="42">
        <v>27.45</v>
      </c>
      <c r="F17" s="42">
        <v>26.67</v>
      </c>
      <c r="G17" s="42">
        <v>26.67</v>
      </c>
      <c r="H17" s="63">
        <f t="shared" si="1"/>
        <v>-10.689999999999998</v>
      </c>
    </row>
    <row r="18" spans="1:10" ht="15" customHeight="1">
      <c r="A18" s="153" t="s">
        <v>56</v>
      </c>
      <c r="B18" s="154"/>
      <c r="C18" s="40">
        <v>2.14</v>
      </c>
      <c r="D18" s="29">
        <v>-67.59</v>
      </c>
      <c r="E18" s="62">
        <v>188.27</v>
      </c>
      <c r="F18" s="62">
        <v>182.92</v>
      </c>
      <c r="G18" s="62">
        <v>182.92</v>
      </c>
      <c r="H18" s="63">
        <f t="shared" si="1"/>
        <v>-72.940000000000026</v>
      </c>
    </row>
    <row r="19" spans="1:10" ht="13.5" customHeight="1">
      <c r="A19" s="37" t="s">
        <v>73</v>
      </c>
      <c r="B19" s="38"/>
      <c r="C19" s="42">
        <f>C18-C20</f>
        <v>1.9260000000000002</v>
      </c>
      <c r="D19" s="63">
        <v>-60.83</v>
      </c>
      <c r="E19" s="42">
        <f>E18-E20</f>
        <v>169.44</v>
      </c>
      <c r="F19" s="42">
        <f>F18-F20</f>
        <v>164.63</v>
      </c>
      <c r="G19" s="42">
        <f>G18-G20</f>
        <v>164.63</v>
      </c>
      <c r="H19" s="63">
        <f t="shared" si="1"/>
        <v>-65.64</v>
      </c>
    </row>
    <row r="20" spans="1:10" ht="12.75" customHeight="1">
      <c r="A20" s="149" t="s">
        <v>74</v>
      </c>
      <c r="B20" s="150"/>
      <c r="C20" s="42">
        <f>C18*10%</f>
        <v>0.21400000000000002</v>
      </c>
      <c r="D20" s="63">
        <v>-6.76</v>
      </c>
      <c r="E20" s="42">
        <v>18.829999999999998</v>
      </c>
      <c r="F20" s="42">
        <v>18.29</v>
      </c>
      <c r="G20" s="42">
        <v>18.29</v>
      </c>
      <c r="H20" s="63">
        <f t="shared" si="1"/>
        <v>-7.2999999999999989</v>
      </c>
    </row>
    <row r="21" spans="1:10">
      <c r="A21" s="153" t="s">
        <v>57</v>
      </c>
      <c r="B21" s="154"/>
      <c r="C21" s="43">
        <v>1</v>
      </c>
      <c r="D21" s="7">
        <v>-35.630000000000003</v>
      </c>
      <c r="E21" s="42">
        <v>87.98</v>
      </c>
      <c r="F21" s="42">
        <v>85.48</v>
      </c>
      <c r="G21" s="42">
        <v>85.48</v>
      </c>
      <c r="H21" s="63">
        <f t="shared" si="1"/>
        <v>-38.130000000000003</v>
      </c>
    </row>
    <row r="22" spans="1:10" ht="14.25" customHeight="1">
      <c r="A22" s="37" t="s">
        <v>73</v>
      </c>
      <c r="B22" s="38"/>
      <c r="C22" s="42">
        <f>C21-C23</f>
        <v>0.9</v>
      </c>
      <c r="D22" s="63">
        <v>-32.07</v>
      </c>
      <c r="E22" s="42">
        <f>E21-E23</f>
        <v>79.180000000000007</v>
      </c>
      <c r="F22" s="42">
        <f>F21-F23</f>
        <v>76.930000000000007</v>
      </c>
      <c r="G22" s="42">
        <f>G21-G23</f>
        <v>76.930000000000007</v>
      </c>
      <c r="H22" s="63">
        <f t="shared" si="1"/>
        <v>-34.32</v>
      </c>
    </row>
    <row r="23" spans="1:10" ht="14.25" customHeight="1">
      <c r="A23" s="149" t="s">
        <v>74</v>
      </c>
      <c r="B23" s="150"/>
      <c r="C23" s="42">
        <f>C21*10%</f>
        <v>0.1</v>
      </c>
      <c r="D23" s="63">
        <v>-3.56</v>
      </c>
      <c r="E23" s="42">
        <v>8.8000000000000007</v>
      </c>
      <c r="F23" s="42">
        <v>8.5500000000000007</v>
      </c>
      <c r="G23" s="42">
        <v>8.5500000000000007</v>
      </c>
      <c r="H23" s="63">
        <f t="shared" si="1"/>
        <v>-3.81</v>
      </c>
    </row>
    <row r="24" spans="1:10" ht="14.25" customHeight="1">
      <c r="A24" s="10" t="s">
        <v>46</v>
      </c>
      <c r="B24" s="39"/>
      <c r="C24" s="43">
        <v>3.39</v>
      </c>
      <c r="D24" s="7">
        <v>-101.7</v>
      </c>
      <c r="E24" s="42">
        <v>298.24</v>
      </c>
      <c r="F24" s="42">
        <v>289.43</v>
      </c>
      <c r="G24" s="42">
        <v>289.43</v>
      </c>
      <c r="H24" s="63">
        <f t="shared" si="1"/>
        <v>-110.51</v>
      </c>
    </row>
    <row r="25" spans="1:10" ht="14.25" customHeight="1">
      <c r="A25" s="37" t="s">
        <v>73</v>
      </c>
      <c r="B25" s="38"/>
      <c r="C25" s="42">
        <f>C24-C26</f>
        <v>3.0510000000000002</v>
      </c>
      <c r="D25" s="63">
        <v>-91.53</v>
      </c>
      <c r="E25" s="42">
        <f>E24-E26</f>
        <v>268.42</v>
      </c>
      <c r="F25" s="42">
        <f>F24-F26</f>
        <v>260.49</v>
      </c>
      <c r="G25" s="42">
        <f>G24-G26</f>
        <v>260.49</v>
      </c>
      <c r="H25" s="63">
        <f t="shared" si="1"/>
        <v>-99.460000000000008</v>
      </c>
    </row>
    <row r="26" spans="1:10">
      <c r="A26" s="149" t="s">
        <v>74</v>
      </c>
      <c r="B26" s="150"/>
      <c r="C26" s="42">
        <f>C24*10%</f>
        <v>0.33900000000000002</v>
      </c>
      <c r="D26" s="63">
        <v>-10.17</v>
      </c>
      <c r="E26" s="42">
        <v>29.82</v>
      </c>
      <c r="F26" s="42">
        <v>28.94</v>
      </c>
      <c r="G26" s="42">
        <v>28.94</v>
      </c>
      <c r="H26" s="63">
        <f t="shared" si="1"/>
        <v>-11.049999999999999</v>
      </c>
    </row>
    <row r="27" spans="1:10" ht="14.25" customHeight="1">
      <c r="A27" s="163" t="s">
        <v>47</v>
      </c>
      <c r="B27" s="164"/>
      <c r="C27" s="167">
        <v>3.49</v>
      </c>
      <c r="D27" s="169">
        <v>-84.5</v>
      </c>
      <c r="E27" s="161">
        <v>242.05</v>
      </c>
      <c r="F27" s="161">
        <v>231.18</v>
      </c>
      <c r="G27" s="161">
        <v>231.18</v>
      </c>
      <c r="H27" s="63">
        <f t="shared" si="1"/>
        <v>-95.37</v>
      </c>
    </row>
    <row r="28" spans="1:10" ht="0.75" hidden="1" customHeight="1">
      <c r="A28" s="165"/>
      <c r="B28" s="166"/>
      <c r="C28" s="168"/>
      <c r="D28" s="170"/>
      <c r="E28" s="162"/>
      <c r="F28" s="162"/>
      <c r="G28" s="162"/>
      <c r="H28" s="63">
        <f t="shared" si="1"/>
        <v>0</v>
      </c>
    </row>
    <row r="29" spans="1:10">
      <c r="A29" s="37" t="s">
        <v>73</v>
      </c>
      <c r="B29" s="38"/>
      <c r="C29" s="42"/>
      <c r="D29" s="63">
        <v>-76.05</v>
      </c>
      <c r="E29" s="42">
        <f>E27-E30</f>
        <v>217.84</v>
      </c>
      <c r="F29" s="42">
        <f>F27-F30</f>
        <v>208.06</v>
      </c>
      <c r="G29" s="42">
        <f>G27-G30</f>
        <v>208.06</v>
      </c>
      <c r="H29" s="63">
        <f t="shared" si="1"/>
        <v>-85.83</v>
      </c>
    </row>
    <row r="30" spans="1:10" ht="14.25" customHeight="1">
      <c r="A30" s="149" t="s">
        <v>74</v>
      </c>
      <c r="B30" s="150"/>
      <c r="C30" s="42">
        <f>C27*10%</f>
        <v>0.34900000000000003</v>
      </c>
      <c r="D30" s="63">
        <v>-8.4499999999999993</v>
      </c>
      <c r="E30" s="42">
        <v>24.21</v>
      </c>
      <c r="F30" s="42">
        <v>23.12</v>
      </c>
      <c r="G30" s="42">
        <v>23.12</v>
      </c>
      <c r="H30" s="63">
        <f t="shared" si="1"/>
        <v>-9.5399999999999991</v>
      </c>
    </row>
    <row r="31" spans="1:10" s="60" customFormat="1" ht="22.5" customHeight="1">
      <c r="A31" s="171" t="s">
        <v>48</v>
      </c>
      <c r="B31" s="172"/>
      <c r="C31" s="43">
        <v>7.8</v>
      </c>
      <c r="D31" s="59">
        <v>735.12</v>
      </c>
      <c r="E31" s="43">
        <v>650.23</v>
      </c>
      <c r="F31" s="43">
        <v>628.02</v>
      </c>
      <c r="G31" s="68">
        <f>G32+G33</f>
        <v>954.38</v>
      </c>
      <c r="H31" s="43">
        <f>F31-E31-G31+D31+F31</f>
        <v>386.54999999999995</v>
      </c>
      <c r="J31" s="72"/>
    </row>
    <row r="32" spans="1:10" ht="13.5" customHeight="1">
      <c r="A32" s="37" t="s">
        <v>76</v>
      </c>
      <c r="B32" s="38"/>
      <c r="C32" s="42">
        <f>C31-C33</f>
        <v>7.02</v>
      </c>
      <c r="D32" s="7">
        <v>735.66</v>
      </c>
      <c r="E32" s="42">
        <f>E31-E33</f>
        <v>585.21</v>
      </c>
      <c r="F32" s="42">
        <f>F31-F33</f>
        <v>565.22</v>
      </c>
      <c r="G32" s="67">
        <v>891.58</v>
      </c>
      <c r="H32" s="42">
        <f t="shared" ref="H32:H33" si="2">F32-E32-G32+D32+F32</f>
        <v>389.30999999999995</v>
      </c>
    </row>
    <row r="33" spans="1:8" ht="13.5" customHeight="1">
      <c r="A33" s="149" t="s">
        <v>74</v>
      </c>
      <c r="B33" s="150"/>
      <c r="C33" s="42">
        <f>C31*10%</f>
        <v>0.78</v>
      </c>
      <c r="D33" s="7">
        <v>-11.28</v>
      </c>
      <c r="E33" s="42">
        <v>65.02</v>
      </c>
      <c r="F33" s="42">
        <v>62.8</v>
      </c>
      <c r="G33" s="42">
        <v>62.8</v>
      </c>
      <c r="H33" s="63">
        <f t="shared" si="2"/>
        <v>-13.5</v>
      </c>
    </row>
    <row r="34" spans="1:8" ht="7.5" customHeight="1">
      <c r="A34" s="110"/>
      <c r="B34" s="111"/>
      <c r="C34" s="42"/>
      <c r="D34" s="7"/>
      <c r="E34" s="42"/>
      <c r="F34" s="42"/>
      <c r="G34" s="109"/>
      <c r="H34" s="63"/>
    </row>
    <row r="35" spans="1:8" ht="13.5" customHeight="1">
      <c r="A35" s="171" t="s">
        <v>138</v>
      </c>
      <c r="B35" s="172"/>
      <c r="C35" s="42"/>
      <c r="D35" s="7">
        <v>0</v>
      </c>
      <c r="E35" s="43">
        <f>E37+E38+E39+E40</f>
        <v>215.5</v>
      </c>
      <c r="F35" s="43">
        <f>F37+F38+F39+F40</f>
        <v>189.62</v>
      </c>
      <c r="G35" s="68">
        <v>189.62</v>
      </c>
      <c r="H35" s="124">
        <f>F35-E35</f>
        <v>-25.879999999999995</v>
      </c>
    </row>
    <row r="36" spans="1:8" ht="9" customHeight="1">
      <c r="A36" s="37" t="s">
        <v>139</v>
      </c>
      <c r="B36" s="100"/>
      <c r="C36" s="42"/>
      <c r="D36" s="7"/>
      <c r="E36" s="42"/>
      <c r="F36" s="42"/>
      <c r="G36" s="95"/>
      <c r="H36" s="63"/>
    </row>
    <row r="37" spans="1:8" ht="13.5" customHeight="1">
      <c r="A37" s="179" t="s">
        <v>140</v>
      </c>
      <c r="B37" s="180"/>
      <c r="C37" s="42"/>
      <c r="D37" s="7"/>
      <c r="E37" s="42">
        <v>9.67</v>
      </c>
      <c r="F37" s="42">
        <v>8.49</v>
      </c>
      <c r="G37" s="42">
        <v>8.49</v>
      </c>
      <c r="H37" s="63"/>
    </row>
    <row r="38" spans="1:8" ht="13.5" customHeight="1">
      <c r="A38" s="179" t="s">
        <v>141</v>
      </c>
      <c r="B38" s="180"/>
      <c r="C38" s="42"/>
      <c r="D38" s="7"/>
      <c r="E38" s="42">
        <v>45.11</v>
      </c>
      <c r="F38" s="42">
        <v>39.11</v>
      </c>
      <c r="G38" s="42">
        <v>39.11</v>
      </c>
      <c r="H38" s="63"/>
    </row>
    <row r="39" spans="1:8" ht="13.5" customHeight="1">
      <c r="A39" s="179" t="s">
        <v>142</v>
      </c>
      <c r="B39" s="180"/>
      <c r="C39" s="42"/>
      <c r="D39" s="7"/>
      <c r="E39" s="42">
        <v>155.79</v>
      </c>
      <c r="F39" s="42">
        <v>137.86000000000001</v>
      </c>
      <c r="G39" s="42">
        <v>137.86000000000001</v>
      </c>
      <c r="H39" s="63"/>
    </row>
    <row r="40" spans="1:8" ht="13.5" customHeight="1">
      <c r="A40" s="179" t="s">
        <v>143</v>
      </c>
      <c r="B40" s="180"/>
      <c r="C40" s="42"/>
      <c r="D40" s="7"/>
      <c r="E40" s="42">
        <v>4.93</v>
      </c>
      <c r="F40" s="42">
        <v>4.16</v>
      </c>
      <c r="G40" s="42">
        <v>4.16</v>
      </c>
      <c r="H40" s="63"/>
    </row>
    <row r="41" spans="1:8" ht="12" customHeight="1">
      <c r="A41" s="104" t="s">
        <v>147</v>
      </c>
      <c r="B41" s="77"/>
      <c r="C41" s="42"/>
      <c r="D41" s="7"/>
      <c r="E41" s="41">
        <f>E8+E31+E35</f>
        <v>2394.0100000000002</v>
      </c>
      <c r="F41" s="41">
        <f>F8+F31+F35</f>
        <v>2298.16</v>
      </c>
      <c r="G41" s="41">
        <f>G8+G31+G35</f>
        <v>2624.52</v>
      </c>
      <c r="H41" s="63"/>
    </row>
    <row r="42" spans="1:8" s="4" customFormat="1" ht="10.5" customHeight="1">
      <c r="A42" s="76" t="s">
        <v>122</v>
      </c>
      <c r="B42" s="77"/>
      <c r="C42" s="41"/>
      <c r="D42" s="61"/>
      <c r="H42" s="79"/>
    </row>
    <row r="43" spans="1:8" s="4" customFormat="1" ht="18" customHeight="1">
      <c r="A43" s="146" t="s">
        <v>171</v>
      </c>
      <c r="B43" s="148"/>
      <c r="C43" s="41"/>
      <c r="D43" s="61">
        <v>0</v>
      </c>
      <c r="E43" s="112">
        <v>10</v>
      </c>
      <c r="F43" s="112">
        <v>7.3</v>
      </c>
      <c r="G43" s="112">
        <v>7.3</v>
      </c>
      <c r="H43" s="113">
        <f>F43-E43</f>
        <v>-2.7</v>
      </c>
    </row>
    <row r="44" spans="1:8" s="4" customFormat="1" ht="24.75" customHeight="1">
      <c r="A44" s="173" t="s">
        <v>144</v>
      </c>
      <c r="B44" s="174"/>
      <c r="C44" s="41"/>
      <c r="D44" s="61">
        <v>46.35</v>
      </c>
      <c r="E44" s="41">
        <v>3.75</v>
      </c>
      <c r="F44" s="41">
        <v>2.8</v>
      </c>
      <c r="G44" s="78">
        <v>0.48</v>
      </c>
      <c r="H44" s="79">
        <f>F44-E44+D44+F44-G44</f>
        <v>47.72</v>
      </c>
    </row>
    <row r="45" spans="1:8" s="4" customFormat="1" ht="15" customHeight="1">
      <c r="A45" s="101" t="s">
        <v>77</v>
      </c>
      <c r="B45" s="101"/>
      <c r="C45" s="43"/>
      <c r="D45" s="7">
        <v>-3.33</v>
      </c>
      <c r="E45" s="7">
        <v>0.63</v>
      </c>
      <c r="F45" s="7">
        <v>0.48</v>
      </c>
      <c r="G45" s="109">
        <v>0.48</v>
      </c>
      <c r="H45" s="114">
        <f>F45-E45+D45+F45-G45</f>
        <v>-3.48</v>
      </c>
    </row>
    <row r="46" spans="1:8" s="4" customFormat="1" ht="12" customHeight="1">
      <c r="A46" s="103" t="s">
        <v>145</v>
      </c>
      <c r="B46" s="102"/>
      <c r="C46" s="43" t="s">
        <v>150</v>
      </c>
      <c r="D46" s="59">
        <v>8.7100000000000009</v>
      </c>
      <c r="E46" s="59">
        <v>8.4</v>
      </c>
      <c r="F46" s="59">
        <v>8.4</v>
      </c>
      <c r="G46" s="68">
        <v>1.43</v>
      </c>
      <c r="H46" s="43">
        <f>D46+F46-G46</f>
        <v>15.68</v>
      </c>
    </row>
    <row r="47" spans="1:8" s="4" customFormat="1" ht="12.75" customHeight="1">
      <c r="A47" s="185" t="s">
        <v>146</v>
      </c>
      <c r="B47" s="180"/>
      <c r="C47" s="43"/>
      <c r="D47" s="59"/>
      <c r="E47" s="7">
        <v>1.43</v>
      </c>
      <c r="F47" s="7">
        <v>1.43</v>
      </c>
      <c r="G47" s="109">
        <v>1.43</v>
      </c>
      <c r="H47" s="43">
        <v>0</v>
      </c>
    </row>
    <row r="48" spans="1:8" s="4" customFormat="1" ht="13.5" customHeight="1">
      <c r="A48" s="186" t="s">
        <v>148</v>
      </c>
      <c r="B48" s="172"/>
      <c r="C48" s="43" t="s">
        <v>151</v>
      </c>
      <c r="D48" s="59">
        <v>13.45</v>
      </c>
      <c r="E48" s="59">
        <v>7.2</v>
      </c>
      <c r="F48" s="59">
        <v>7.2</v>
      </c>
      <c r="G48" s="68">
        <v>1.22</v>
      </c>
      <c r="H48" s="43">
        <f>D48+F48-G48</f>
        <v>19.43</v>
      </c>
    </row>
    <row r="49" spans="1:8" s="4" customFormat="1" ht="15.75" customHeight="1">
      <c r="A49" s="185" t="s">
        <v>146</v>
      </c>
      <c r="B49" s="180"/>
      <c r="C49" s="43"/>
      <c r="D49" s="59">
        <v>0</v>
      </c>
      <c r="E49" s="59">
        <v>1.22</v>
      </c>
      <c r="F49" s="59">
        <v>1.22</v>
      </c>
      <c r="G49" s="68">
        <v>1.22</v>
      </c>
      <c r="H49" s="43">
        <v>0</v>
      </c>
    </row>
    <row r="50" spans="1:8" s="70" customFormat="1" ht="16.5" customHeight="1">
      <c r="A50" s="146" t="s">
        <v>127</v>
      </c>
      <c r="B50" s="190"/>
      <c r="C50" s="42"/>
      <c r="D50" s="7"/>
      <c r="E50" s="42">
        <f>E43+E44+E46+E48</f>
        <v>29.349999999999998</v>
      </c>
      <c r="F50" s="42">
        <f t="shared" ref="F50:G50" si="3">F43+F44+F46+F48</f>
        <v>25.7</v>
      </c>
      <c r="G50" s="42">
        <f t="shared" si="3"/>
        <v>10.43</v>
      </c>
      <c r="H50" s="42"/>
    </row>
    <row r="51" spans="1:8" s="71" customFormat="1" ht="18" customHeight="1">
      <c r="A51" s="175" t="s">
        <v>149</v>
      </c>
      <c r="B51" s="172"/>
      <c r="C51" s="80"/>
      <c r="D51" s="81"/>
      <c r="E51" s="80">
        <f>E41+E50</f>
        <v>2423.36</v>
      </c>
      <c r="F51" s="80">
        <f t="shared" ref="F51:G51" si="4">F41+F50</f>
        <v>2323.8599999999997</v>
      </c>
      <c r="G51" s="80">
        <f t="shared" si="4"/>
        <v>2634.95</v>
      </c>
      <c r="H51" s="80"/>
    </row>
    <row r="52" spans="1:8" s="71" customFormat="1" ht="16.5" customHeight="1">
      <c r="A52" s="176" t="s">
        <v>128</v>
      </c>
      <c r="B52" s="177"/>
      <c r="C52" s="7"/>
      <c r="D52" s="86">
        <v>302.68</v>
      </c>
      <c r="E52" s="87"/>
      <c r="F52" s="87"/>
      <c r="G52" s="86"/>
      <c r="H52" s="115">
        <v>-107.91</v>
      </c>
    </row>
    <row r="53" spans="1:8" s="71" customFormat="1" ht="24" customHeight="1">
      <c r="A53" s="176" t="s">
        <v>137</v>
      </c>
      <c r="B53" s="176"/>
      <c r="C53" s="86"/>
      <c r="D53" s="86">
        <v>302.68</v>
      </c>
      <c r="E53" s="87"/>
      <c r="F53" s="87"/>
      <c r="G53" s="86"/>
      <c r="H53" s="115">
        <f>F51-E51+D53+F51-G51</f>
        <v>-107.91000000000076</v>
      </c>
    </row>
    <row r="54" spans="1:8" s="71" customFormat="1" ht="15" customHeight="1">
      <c r="A54" s="176" t="s">
        <v>124</v>
      </c>
      <c r="B54" s="178"/>
      <c r="C54" s="88"/>
      <c r="D54" s="88"/>
      <c r="E54" s="89"/>
      <c r="F54" s="90"/>
      <c r="G54" s="90"/>
      <c r="H54" s="90">
        <f>H31+H44-H45+H46+H48</f>
        <v>472.86</v>
      </c>
    </row>
    <row r="55" spans="1:8" s="71" customFormat="1" ht="15" customHeight="1">
      <c r="A55" s="176" t="s">
        <v>125</v>
      </c>
      <c r="B55" s="177"/>
      <c r="C55" s="88"/>
      <c r="D55" s="88"/>
      <c r="E55" s="89"/>
      <c r="F55" s="90"/>
      <c r="G55" s="90"/>
      <c r="H55" s="89">
        <f>H8+H35+H43+H45</f>
        <v>-580.7700000000001</v>
      </c>
    </row>
    <row r="56" spans="1:8" s="71" customFormat="1" ht="18.75" customHeight="1">
      <c r="A56" s="105"/>
      <c r="B56" s="106"/>
      <c r="C56" s="120"/>
      <c r="D56" s="120"/>
      <c r="E56" s="121"/>
      <c r="F56" s="122"/>
      <c r="G56" s="122"/>
      <c r="H56" s="121"/>
    </row>
    <row r="57" spans="1:8" ht="14.25" customHeight="1">
      <c r="A57" s="118" t="s">
        <v>160</v>
      </c>
      <c r="B57" s="108"/>
      <c r="C57" s="108"/>
      <c r="D57" s="108"/>
      <c r="E57" s="123"/>
      <c r="F57" s="123"/>
      <c r="G57" s="123"/>
      <c r="H57" s="108"/>
    </row>
    <row r="58" spans="1:8">
      <c r="A58" s="187" t="s">
        <v>59</v>
      </c>
      <c r="B58" s="188"/>
      <c r="C58" s="188"/>
      <c r="D58" s="189"/>
      <c r="E58" s="31" t="s">
        <v>60</v>
      </c>
      <c r="F58" s="31" t="s">
        <v>61</v>
      </c>
      <c r="G58" s="31" t="s">
        <v>126</v>
      </c>
      <c r="H58" s="6" t="s">
        <v>130</v>
      </c>
    </row>
    <row r="59" spans="1:8">
      <c r="A59" s="92" t="s">
        <v>131</v>
      </c>
      <c r="B59" s="93"/>
      <c r="C59" s="98"/>
      <c r="D59" s="91"/>
      <c r="E59" s="32">
        <v>42856</v>
      </c>
      <c r="F59" s="31">
        <v>4</v>
      </c>
      <c r="G59" s="33">
        <v>2.44</v>
      </c>
      <c r="H59" s="6" t="s">
        <v>129</v>
      </c>
    </row>
    <row r="60" spans="1:8">
      <c r="A60" s="160" t="s">
        <v>152</v>
      </c>
      <c r="B60" s="152"/>
      <c r="C60" s="152"/>
      <c r="D60" s="148"/>
      <c r="E60" s="32">
        <v>42856</v>
      </c>
      <c r="F60" s="31" t="s">
        <v>153</v>
      </c>
      <c r="G60" s="33">
        <v>43.2</v>
      </c>
      <c r="H60" s="6" t="s">
        <v>156</v>
      </c>
    </row>
    <row r="61" spans="1:8">
      <c r="A61" s="160" t="s">
        <v>157</v>
      </c>
      <c r="B61" s="152"/>
      <c r="C61" s="152"/>
      <c r="D61" s="148"/>
      <c r="E61" s="32">
        <v>42795</v>
      </c>
      <c r="F61" s="31" t="s">
        <v>155</v>
      </c>
      <c r="G61" s="84">
        <v>7</v>
      </c>
      <c r="H61" s="6" t="s">
        <v>154</v>
      </c>
    </row>
    <row r="62" spans="1:8">
      <c r="A62" s="160" t="s">
        <v>158</v>
      </c>
      <c r="B62" s="152"/>
      <c r="C62" s="152"/>
      <c r="D62" s="148"/>
      <c r="E62" s="32">
        <v>43009</v>
      </c>
      <c r="F62" s="31">
        <v>2</v>
      </c>
      <c r="G62" s="33">
        <v>726.81</v>
      </c>
      <c r="H62" s="6" t="s">
        <v>161</v>
      </c>
    </row>
    <row r="63" spans="1:8">
      <c r="A63" s="184" t="s">
        <v>163</v>
      </c>
      <c r="B63" s="152"/>
      <c r="C63" s="152"/>
      <c r="D63" s="148"/>
      <c r="E63" s="32">
        <v>42917</v>
      </c>
      <c r="F63" s="31">
        <v>2</v>
      </c>
      <c r="G63" s="33">
        <v>32.840000000000003</v>
      </c>
      <c r="H63" s="6" t="s">
        <v>162</v>
      </c>
    </row>
    <row r="64" spans="1:8" ht="15" customHeight="1">
      <c r="A64" s="160" t="s">
        <v>164</v>
      </c>
      <c r="B64" s="152"/>
      <c r="C64" s="152"/>
      <c r="D64" s="148"/>
      <c r="E64" s="32">
        <v>43009</v>
      </c>
      <c r="F64" s="31" t="s">
        <v>165</v>
      </c>
      <c r="G64" s="33">
        <v>42.42</v>
      </c>
      <c r="H64" s="6" t="s">
        <v>156</v>
      </c>
    </row>
    <row r="65" spans="1:8" ht="15" customHeight="1">
      <c r="A65" s="160" t="s">
        <v>166</v>
      </c>
      <c r="B65" s="152"/>
      <c r="C65" s="152"/>
      <c r="D65" s="148"/>
      <c r="E65" s="32">
        <v>43040</v>
      </c>
      <c r="F65" s="31" t="s">
        <v>167</v>
      </c>
      <c r="G65" s="33">
        <v>15.12</v>
      </c>
      <c r="H65" s="6" t="s">
        <v>168</v>
      </c>
    </row>
    <row r="66" spans="1:8" ht="15" customHeight="1">
      <c r="A66" s="160" t="s">
        <v>169</v>
      </c>
      <c r="B66" s="152"/>
      <c r="C66" s="152"/>
      <c r="D66" s="148"/>
      <c r="E66" s="32">
        <v>43040</v>
      </c>
      <c r="F66" s="31" t="s">
        <v>167</v>
      </c>
      <c r="G66" s="33">
        <v>13.48</v>
      </c>
      <c r="H66" s="6" t="s">
        <v>168</v>
      </c>
    </row>
    <row r="67" spans="1:8" ht="15" customHeight="1">
      <c r="A67" s="160" t="s">
        <v>170</v>
      </c>
      <c r="B67" s="152"/>
      <c r="C67" s="152"/>
      <c r="D67" s="148"/>
      <c r="E67" s="32">
        <v>43070</v>
      </c>
      <c r="F67" s="31" t="s">
        <v>155</v>
      </c>
      <c r="G67" s="33">
        <v>8.27</v>
      </c>
      <c r="H67" s="6" t="s">
        <v>156</v>
      </c>
    </row>
    <row r="68" spans="1:8">
      <c r="A68" s="96" t="s">
        <v>7</v>
      </c>
      <c r="B68" s="97"/>
      <c r="C68" s="93"/>
      <c r="D68" s="94"/>
      <c r="E68" s="32"/>
      <c r="F68" s="31"/>
      <c r="G68" s="33">
        <v>891.58</v>
      </c>
      <c r="H68" s="6"/>
    </row>
    <row r="69" spans="1:8">
      <c r="A69" s="125"/>
      <c r="B69" s="126"/>
      <c r="C69" s="55"/>
      <c r="D69" s="55"/>
      <c r="E69" s="127"/>
      <c r="F69" s="117"/>
      <c r="G69" s="128"/>
      <c r="H69" s="11"/>
    </row>
    <row r="70" spans="1:8" s="4" customFormat="1" ht="15" customHeight="1">
      <c r="A70" s="20" t="s">
        <v>49</v>
      </c>
      <c r="B70" s="30"/>
      <c r="C70" s="85"/>
      <c r="D70" s="85"/>
      <c r="E70" s="85"/>
      <c r="F70" s="85"/>
      <c r="G70" s="85"/>
      <c r="H70" s="85"/>
    </row>
    <row r="71" spans="1:8">
      <c r="A71" s="20" t="s">
        <v>50</v>
      </c>
      <c r="D71" s="22"/>
      <c r="E71" s="22"/>
      <c r="F71" s="22"/>
      <c r="G71" s="22"/>
    </row>
    <row r="72" spans="1:8" ht="31.5" customHeight="1">
      <c r="A72" s="183" t="s">
        <v>63</v>
      </c>
      <c r="B72" s="150"/>
      <c r="C72" s="42"/>
      <c r="D72" s="46"/>
      <c r="E72" s="46"/>
      <c r="F72" s="34" t="s">
        <v>61</v>
      </c>
      <c r="G72" s="73" t="s">
        <v>62</v>
      </c>
    </row>
    <row r="73" spans="1:8" ht="23.25" customHeight="1">
      <c r="A73" s="92" t="s">
        <v>64</v>
      </c>
      <c r="B73" s="93"/>
      <c r="C73" s="98"/>
      <c r="D73" s="98"/>
      <c r="E73" s="91"/>
      <c r="F73" s="34">
        <v>4</v>
      </c>
      <c r="G73" s="73">
        <v>1650.45</v>
      </c>
    </row>
    <row r="74" spans="1:8">
      <c r="A74" s="116"/>
      <c r="B74" s="27"/>
      <c r="C74" s="55"/>
      <c r="D74" s="55"/>
      <c r="E74" s="55"/>
      <c r="F74" s="117"/>
      <c r="G74" s="117"/>
    </row>
    <row r="75" spans="1:8">
      <c r="A75" s="20" t="s">
        <v>81</v>
      </c>
      <c r="B75" s="45"/>
      <c r="D75" s="22"/>
      <c r="E75" s="22"/>
      <c r="F75" s="22"/>
      <c r="G75" s="22"/>
    </row>
    <row r="76" spans="1:8" s="4" customFormat="1">
      <c r="A76" s="160" t="s">
        <v>82</v>
      </c>
      <c r="B76" s="148"/>
      <c r="C76" s="68"/>
      <c r="D76" s="119"/>
      <c r="E76" s="118"/>
      <c r="F76" s="118"/>
      <c r="G76" s="119"/>
    </row>
    <row r="77" spans="1:8">
      <c r="A77" s="46" t="s">
        <v>98</v>
      </c>
      <c r="B77" s="7"/>
      <c r="C77" s="157" t="s">
        <v>83</v>
      </c>
      <c r="D77" s="148"/>
      <c r="E77" s="31" t="s">
        <v>84</v>
      </c>
      <c r="F77" s="31" t="s">
        <v>85</v>
      </c>
      <c r="G77" s="31" t="s">
        <v>86</v>
      </c>
    </row>
    <row r="78" spans="1:8">
      <c r="A78" s="118"/>
      <c r="B78" s="107"/>
      <c r="C78" s="158">
        <v>1</v>
      </c>
      <c r="D78" s="159"/>
      <c r="E78" s="7">
        <v>1</v>
      </c>
      <c r="F78" s="7" t="s">
        <v>87</v>
      </c>
      <c r="G78" s="7" t="s">
        <v>87</v>
      </c>
    </row>
    <row r="79" spans="1:8" ht="39.75" customHeight="1">
      <c r="A79" s="20" t="s">
        <v>172</v>
      </c>
      <c r="B79" s="65"/>
      <c r="E79" s="35"/>
      <c r="F79" s="64"/>
      <c r="G79" s="35"/>
    </row>
    <row r="80" spans="1:8" ht="78" customHeight="1">
      <c r="A80" s="181" t="s">
        <v>173</v>
      </c>
      <c r="B80" s="182"/>
      <c r="C80" s="182"/>
      <c r="D80" s="182"/>
      <c r="E80" s="182"/>
      <c r="F80" s="182"/>
      <c r="G80" s="182"/>
    </row>
    <row r="81" spans="1:7" ht="30.75" customHeight="1">
      <c r="C81" s="99"/>
      <c r="D81" s="99"/>
      <c r="E81" s="99"/>
      <c r="F81" s="99"/>
      <c r="G81" s="99"/>
    </row>
    <row r="82" spans="1:7" hidden="1"/>
    <row r="83" spans="1:7">
      <c r="A83" s="20" t="s">
        <v>88</v>
      </c>
      <c r="B83" s="65"/>
    </row>
    <row r="84" spans="1:7">
      <c r="A84" s="20" t="s">
        <v>90</v>
      </c>
      <c r="B84" s="65"/>
      <c r="C84" s="66"/>
      <c r="D84" s="20"/>
      <c r="E84" s="20" t="s">
        <v>89</v>
      </c>
      <c r="F84" s="20"/>
    </row>
    <row r="85" spans="1:7">
      <c r="A85" s="20" t="s">
        <v>91</v>
      </c>
      <c r="B85" s="65"/>
      <c r="C85" s="66"/>
      <c r="D85" s="20"/>
      <c r="E85" s="20"/>
      <c r="F85" s="20"/>
    </row>
    <row r="86" spans="1:7">
      <c r="A86" s="18" t="s">
        <v>92</v>
      </c>
      <c r="C86" s="66"/>
      <c r="D86" s="20"/>
      <c r="E86" s="20"/>
      <c r="F86" s="20"/>
    </row>
    <row r="87" spans="1:7">
      <c r="A87" s="18" t="s">
        <v>93</v>
      </c>
      <c r="D87" s="18"/>
    </row>
    <row r="88" spans="1:7">
      <c r="A88" s="18" t="s">
        <v>94</v>
      </c>
      <c r="C88" s="44" t="s">
        <v>25</v>
      </c>
      <c r="D88" s="18"/>
    </row>
    <row r="89" spans="1:7">
      <c r="A89" s="18" t="s">
        <v>96</v>
      </c>
      <c r="C89" s="44" t="s">
        <v>95</v>
      </c>
      <c r="D89" s="18"/>
    </row>
    <row r="90" spans="1:7">
      <c r="C90" s="44" t="s">
        <v>97</v>
      </c>
      <c r="D90" s="18"/>
    </row>
  </sheetData>
  <mergeCells count="54">
    <mergeCell ref="A80:G80"/>
    <mergeCell ref="A72:B72"/>
    <mergeCell ref="A55:B55"/>
    <mergeCell ref="A63:D63"/>
    <mergeCell ref="A64:D64"/>
    <mergeCell ref="A65:D65"/>
    <mergeCell ref="A66:D66"/>
    <mergeCell ref="A67:D67"/>
    <mergeCell ref="A60:D60"/>
    <mergeCell ref="A61:D61"/>
    <mergeCell ref="A58:D58"/>
    <mergeCell ref="A51:B51"/>
    <mergeCell ref="A52:B52"/>
    <mergeCell ref="A53:B53"/>
    <mergeCell ref="A54:B54"/>
    <mergeCell ref="A35:B35"/>
    <mergeCell ref="A37:B37"/>
    <mergeCell ref="A38:B38"/>
    <mergeCell ref="A39:B39"/>
    <mergeCell ref="A40:B40"/>
    <mergeCell ref="A43:B43"/>
    <mergeCell ref="A47:B47"/>
    <mergeCell ref="A48:B48"/>
    <mergeCell ref="A49:B49"/>
    <mergeCell ref="A50:B50"/>
    <mergeCell ref="C77:D77"/>
    <mergeCell ref="C78:D78"/>
    <mergeCell ref="A76:B76"/>
    <mergeCell ref="A23:B23"/>
    <mergeCell ref="G27:G28"/>
    <mergeCell ref="A26:B26"/>
    <mergeCell ref="A27:B28"/>
    <mergeCell ref="C27:C28"/>
    <mergeCell ref="D27:D28"/>
    <mergeCell ref="A30:B30"/>
    <mergeCell ref="A31:B31"/>
    <mergeCell ref="A33:B33"/>
    <mergeCell ref="A44:B44"/>
    <mergeCell ref="E27:E28"/>
    <mergeCell ref="F27:F28"/>
    <mergeCell ref="A62:D62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2018-01-23T00:24:45Z</cp:lastPrinted>
  <dcterms:created xsi:type="dcterms:W3CDTF">2013-02-18T04:38:06Z</dcterms:created>
  <dcterms:modified xsi:type="dcterms:W3CDTF">2018-02-21T06:18:52Z</dcterms:modified>
</cp:coreProperties>
</file>