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D10" i="8" l="1"/>
  <c r="G45" i="8"/>
  <c r="G46" i="8"/>
  <c r="E46" i="8"/>
  <c r="F46" i="8"/>
  <c r="H46" i="8"/>
  <c r="H52" i="8"/>
  <c r="H45" i="8"/>
  <c r="H44" i="8"/>
  <c r="H43" i="8"/>
  <c r="H37" i="8"/>
  <c r="H35" i="8"/>
  <c r="H33" i="8"/>
  <c r="H31" i="8"/>
  <c r="H32" i="8"/>
  <c r="G32" i="8"/>
  <c r="G59" i="8"/>
  <c r="H51" i="8"/>
  <c r="H50" i="8"/>
  <c r="D49" i="8"/>
  <c r="E47" i="8"/>
  <c r="G8" i="8"/>
  <c r="F8" i="8"/>
  <c r="G38" i="8"/>
  <c r="G39" i="8"/>
  <c r="G40" i="8"/>
  <c r="G37" i="8"/>
  <c r="G35" i="8"/>
  <c r="G27" i="8"/>
  <c r="F29" i="8"/>
  <c r="G29" i="8"/>
  <c r="E29" i="8"/>
  <c r="G24" i="8"/>
  <c r="G21" i="8"/>
  <c r="G18" i="8"/>
  <c r="G15" i="8"/>
  <c r="G12" i="8"/>
  <c r="G31" i="8"/>
  <c r="E44" i="8"/>
  <c r="F44" i="8"/>
  <c r="F47" i="8"/>
  <c r="G47" i="8"/>
  <c r="D29" i="8"/>
  <c r="D28" i="8"/>
  <c r="D26" i="8"/>
  <c r="D25" i="8"/>
  <c r="D23" i="8"/>
  <c r="D22" i="8"/>
  <c r="D20" i="8"/>
  <c r="D17" i="8"/>
  <c r="D14" i="8"/>
  <c r="D13" i="8"/>
  <c r="G10" i="8"/>
  <c r="C8" i="8"/>
  <c r="G28" i="8"/>
  <c r="G26" i="8"/>
  <c r="G25" i="8"/>
  <c r="G23" i="8"/>
  <c r="G22" i="8"/>
  <c r="G20" i="8"/>
  <c r="G19" i="8"/>
  <c r="G17" i="8"/>
  <c r="G16" i="8"/>
  <c r="G14" i="8"/>
  <c r="G13" i="8"/>
  <c r="H40" i="8"/>
  <c r="H39" i="8"/>
  <c r="H38" i="8"/>
  <c r="E35" i="8"/>
  <c r="F35" i="8"/>
  <c r="F33" i="8"/>
  <c r="E33" i="8"/>
  <c r="F32" i="8"/>
  <c r="E32" i="8"/>
  <c r="F28" i="8"/>
  <c r="E28" i="8"/>
  <c r="F10" i="8"/>
  <c r="E8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D19" i="8"/>
  <c r="D9" i="8"/>
  <c r="H8" i="8"/>
  <c r="G9" i="8"/>
  <c r="G41" i="8"/>
  <c r="F41" i="8"/>
  <c r="E41" i="8"/>
  <c r="F13" i="8"/>
  <c r="E13" i="8"/>
  <c r="F48" i="8"/>
  <c r="E48" i="8"/>
  <c r="G48" i="8"/>
  <c r="H12" i="8"/>
  <c r="H15" i="8"/>
  <c r="H18" i="8"/>
  <c r="H21" i="8"/>
  <c r="H24" i="8"/>
  <c r="H27" i="8"/>
  <c r="C33" i="8"/>
  <c r="C32" i="8"/>
  <c r="C26" i="8"/>
  <c r="C25" i="8"/>
  <c r="C23" i="8"/>
  <c r="C22" i="8"/>
  <c r="C20" i="8"/>
  <c r="C19" i="8"/>
  <c r="C17" i="8"/>
  <c r="C16" i="8"/>
  <c r="H29" i="8"/>
  <c r="H28" i="8"/>
  <c r="H26" i="8"/>
  <c r="H25" i="8"/>
  <c r="H23" i="8"/>
  <c r="H22" i="8"/>
  <c r="H20" i="8"/>
  <c r="H19" i="8"/>
  <c r="H17" i="8"/>
  <c r="H16" i="8"/>
  <c r="H14" i="8"/>
  <c r="H13" i="8"/>
  <c r="H10" i="8"/>
  <c r="H9" i="8"/>
  <c r="C29" i="8"/>
  <c r="C28" i="8"/>
  <c r="C14" i="8"/>
  <c r="C13" i="8"/>
  <c r="C10" i="8"/>
  <c r="C9" i="8"/>
</calcChain>
</file>

<file path=xl/sharedStrings.xml><?xml version="1.0" encoding="utf-8"?>
<sst xmlns="http://schemas.openxmlformats.org/spreadsheetml/2006/main" count="187" uniqueCount="162">
  <si>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</si>
  <si>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</si>
  <si>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</si>
  <si>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</si>
  <si>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</si>
  <si>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</si>
  <si>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</si>
  <si>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</si>
  <si>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</si>
  <si>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</si>
  <si>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</si>
  <si>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</si>
  <si>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</si>
  <si>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</si>
  <si>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</si>
  <si>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</si>
  <si>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</si>
  <si>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</si>
  <si>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</si>
  <si>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</si>
  <si>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</si>
  <si>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</si>
  <si>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</si>
  <si>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</si>
  <si>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</si>
  <si>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</si>
  <si>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</si>
  <si>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</si>
  <si>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</si>
  <si>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</si>
  <si>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</si>
  <si>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</si>
  <si>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</si>
  <si>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</si>
  <si>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</si>
  <si>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</si>
  <si>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</si>
  <si>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</si>
  <si>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</si>
  <si>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</si>
  <si>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</si>
  <si>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</si>
  <si>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</si>
  <si>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</si>
  <si>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</si>
  <si>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</si>
  <si>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</si>
  <si>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</si>
  <si>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</si>
  <si>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</si>
  <si>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</si>
  <si>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</si>
  <si>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</si>
  <si>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</si>
  <si>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</si>
  <si>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</si>
  <si>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</si>
  <si>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</si>
  <si>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</si>
  <si>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</si>
  <si>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</si>
  <si>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</si>
  <si>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</si>
  <si>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</si>
  <si>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</si>
  <si>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</si>
  <si>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</si>
  <si>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</si>
  <si>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</si>
  <si>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</si>
  <si>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</si>
  <si>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</si>
  <si>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</si>
  <si>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</si>
  <si>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</si>
  <si>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2-673-747</t>
  </si>
  <si>
    <t>ул. Толстого, 25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</si>
  <si>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</si>
  <si>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</si>
  <si>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</si>
  <si>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</si>
  <si>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</si>
  <si>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</si>
  <si>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</si>
  <si>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</si>
  <si>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</si>
  <si>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</si>
  <si>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</si>
  <si>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</si>
  <si>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</si>
  <si>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</si>
  <si>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</si>
  <si>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</si>
  <si>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</si>
  <si>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</si>
  <si>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</si>
  <si>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</si>
  <si>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</si>
  <si>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</si>
  <si>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</si>
  <si>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</si>
  <si>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</si>
  <si>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</si>
  <si>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</si>
  <si>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</si>
  <si>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</si>
  <si>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84 по ул. Красного Знамени</t>
  </si>
  <si>
    <t>01.05.2008г.</t>
  </si>
  <si>
    <t>Часть 4</t>
  </si>
  <si>
    <t>Колличество проживающих</t>
  </si>
  <si>
    <t>ООО "Стройцентрприм"</t>
  </si>
  <si>
    <t>ул. Тунгусская, 8</t>
  </si>
  <si>
    <t>ИТОГО ПО ДОМУ:</t>
  </si>
  <si>
    <t>ПРОЧИЕ УСЛУГИ: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</si>
  <si>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</si>
  <si>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</si>
  <si>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</si>
  <si>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</si>
  <si>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</si>
  <si>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</si>
  <si>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итого прочие работы</t>
  </si>
  <si>
    <t>сумма, т.р.</t>
  </si>
  <si>
    <t>Ресо-Гарантия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</si>
  <si>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</si>
  <si>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</si>
  <si>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ООО " Территория"</t>
  </si>
  <si>
    <t>Всего:  1  904,4 кв.м.</t>
  </si>
  <si>
    <t xml:space="preserve"> 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</si>
  <si>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</si>
  <si>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</si>
  <si>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</si>
  <si>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</si>
  <si>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</si>
  <si>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</si>
  <si>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пр-кт .Красного Знамени, 84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</si>
  <si>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</si>
  <si>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</si>
  <si>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"Восток-Мегаполис"</t>
  </si>
  <si>
    <t>7 193,00 м2</t>
  </si>
  <si>
    <t>291 чел</t>
  </si>
  <si>
    <t>118,50 кв.м.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</si>
  <si>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</si>
  <si>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</si>
  <si>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</si>
  <si>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</si>
  <si>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</si>
  <si>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Обязательное страхование лифтов</t>
  </si>
  <si>
    <t>сумма снижения в рублях</t>
  </si>
  <si>
    <t>План по статье "текущий ремонт" на 2020 год</t>
  </si>
  <si>
    <t>А.А.Тяптин</t>
  </si>
  <si>
    <t>2-205-087</t>
  </si>
  <si>
    <t>Составление проектной документации - благоустройство</t>
  </si>
  <si>
    <t>1 компл</t>
  </si>
  <si>
    <t>Востокэнергострой проект</t>
  </si>
  <si>
    <t>Экспертиза сметной документации- придомовая территория</t>
  </si>
  <si>
    <t>ДВ Экспертиза Проект</t>
  </si>
  <si>
    <t>Предложение Управляющей компании:  1.частичный ремонт фасада. 2.Ремонт розлива ХГВС.  Собственникам необходимо представить протокол общего собрания о  проведении указанных работ, либо принять  собственное решение и направить информацию в Управляющую компанию для формирования плана текущего ремонта на 2020 год.</t>
  </si>
  <si>
    <t>150 р в мес</t>
  </si>
  <si>
    <t>4 шт</t>
  </si>
  <si>
    <t>Исп:</t>
  </si>
  <si>
    <t xml:space="preserve">          ООО "Управляющая компания Ленинского района"</t>
  </si>
  <si>
    <r>
      <t>ИСХ</t>
    </r>
    <r>
      <rPr>
        <b/>
        <u/>
        <sz val="9"/>
        <color theme="1"/>
        <rFont val="Calibri"/>
        <family val="2"/>
        <charset val="204"/>
        <scheme val="minor"/>
      </rPr>
      <t xml:space="preserve">  №        375/03 от 02.03.2020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</si>
</sst>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2" borderId="0" xfId="0" applyFill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164" fontId="0" fillId="0" borderId="0" xfId="0" applyNumberFormat="1" applyFill="1"/>
    <xf numFmtId="2" fontId="0" fillId="0" borderId="0" xfId="0" applyNumberFormat="1" applyFill="1"/>
    <xf numFmtId="4" fontId="6" fillId="0" borderId="1" xfId="0" applyNumberFormat="1" applyFont="1" applyBorder="1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3" fillId="2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9" fillId="0" borderId="2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4" fontId="3" fillId="0" borderId="8" xfId="0" applyNumberFormat="1" applyFont="1" applyBorder="1" applyAlignment="1"/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4" fillId="0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0" fillId="0" borderId="0" xfId="0" applyNumberFormat="1" applyFill="1"/>
    <xf numFmtId="2" fontId="3" fillId="0" borderId="1" xfId="0" applyNumberFormat="1" applyFont="1" applyBorder="1" applyAlignment="1">
      <alignment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" fontId="9" fillId="2" borderId="5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2" fontId="6" fillId="0" borderId="2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0" fillId="0" borderId="6" xfId="0" applyNumberFormat="1" applyBorder="1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3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6" fillId="0" borderId="2" xfId="0" applyFon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4" fontId="9" fillId="0" borderId="2" xfId="0" applyNumberFormat="1" applyFont="1" applyFill="1" applyBorder="1" applyAlignment="1"/>
    <xf numFmtId="4" fontId="9" fillId="0" borderId="6" xfId="0" applyNumberFormat="1" applyFont="1" applyFill="1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4" fillId="0" borderId="6" xfId="0" applyNumberFormat="1" applyFon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2" borderId="6" xfId="0" applyNumberFormat="1" applyFill="1" applyBorder="1" applyAlignment="1">
      <alignment wrapText="1"/>
    </xf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0" borderId="6" xfId="0" applyNumberFormat="1" applyBorder="1" applyAlignment="1"/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wrapText="1"/>
    </xf>
    <xf numFmtId="4" fontId="0" fillId="0" borderId="5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="120" zoomScaleNormal="120" workbookViewId="0">
      <selection activeCell="H18" sqref="H1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106</v>
      </c>
    </row>
    <row r="4" spans="1:4" ht="14.25" customHeight="1" x14ac:dyDescent="0.25">
      <c r="A4" s="20" t="s">
        <v>161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160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10" t="s">
        <v>136</v>
      </c>
      <c r="D9" s="111"/>
    </row>
    <row r="10" spans="1:4" s="3" customFormat="1" ht="24" customHeight="1" x14ac:dyDescent="0.25">
      <c r="A10" s="11" t="s">
        <v>2</v>
      </c>
      <c r="B10" s="13" t="s">
        <v>12</v>
      </c>
      <c r="C10" s="112" t="s">
        <v>74</v>
      </c>
      <c r="D10" s="113"/>
    </row>
    <row r="11" spans="1:4" s="3" customFormat="1" ht="15" customHeight="1" x14ac:dyDescent="0.25">
      <c r="A11" s="11" t="s">
        <v>3</v>
      </c>
      <c r="B11" s="12" t="s">
        <v>13</v>
      </c>
      <c r="C11" s="110" t="s">
        <v>14</v>
      </c>
      <c r="D11" s="111"/>
    </row>
    <row r="12" spans="1:4" s="3" customFormat="1" ht="15.75" customHeight="1" x14ac:dyDescent="0.25">
      <c r="A12" s="117">
        <v>5</v>
      </c>
      <c r="B12" s="117" t="s">
        <v>92</v>
      </c>
      <c r="C12" s="42" t="s">
        <v>93</v>
      </c>
      <c r="D12" s="43" t="s">
        <v>94</v>
      </c>
    </row>
    <row r="13" spans="1:4" s="3" customFormat="1" ht="14.25" customHeight="1" x14ac:dyDescent="0.25">
      <c r="A13" s="117"/>
      <c r="B13" s="117"/>
      <c r="C13" s="42" t="s">
        <v>95</v>
      </c>
      <c r="D13" s="43" t="s">
        <v>96</v>
      </c>
    </row>
    <row r="14" spans="1:4" s="3" customFormat="1" x14ac:dyDescent="0.25">
      <c r="A14" s="117"/>
      <c r="B14" s="117"/>
      <c r="C14" s="42" t="s">
        <v>97</v>
      </c>
      <c r="D14" s="43" t="s">
        <v>98</v>
      </c>
    </row>
    <row r="15" spans="1:4" s="3" customFormat="1" ht="16.5" customHeight="1" x14ac:dyDescent="0.25">
      <c r="A15" s="117"/>
      <c r="B15" s="117"/>
      <c r="C15" s="42" t="s">
        <v>99</v>
      </c>
      <c r="D15" s="43" t="s">
        <v>101</v>
      </c>
    </row>
    <row r="16" spans="1:4" s="3" customFormat="1" ht="16.5" customHeight="1" x14ac:dyDescent="0.25">
      <c r="A16" s="117"/>
      <c r="B16" s="117"/>
      <c r="C16" s="42" t="s">
        <v>100</v>
      </c>
      <c r="D16" s="43" t="s">
        <v>94</v>
      </c>
    </row>
    <row r="17" spans="1:4" s="5" customFormat="1" ht="15.75" customHeight="1" x14ac:dyDescent="0.25">
      <c r="A17" s="117"/>
      <c r="B17" s="117"/>
      <c r="C17" s="42" t="s">
        <v>102</v>
      </c>
      <c r="D17" s="43" t="s">
        <v>103</v>
      </c>
    </row>
    <row r="18" spans="1:4" s="5" customFormat="1" ht="15.75" customHeight="1" x14ac:dyDescent="0.25">
      <c r="A18" s="117"/>
      <c r="B18" s="117"/>
      <c r="C18" s="44" t="s">
        <v>104</v>
      </c>
      <c r="D18" s="43" t="s">
        <v>105</v>
      </c>
    </row>
    <row r="19" spans="1:4" ht="21.75" customHeight="1" x14ac:dyDescent="0.25">
      <c r="A19" s="11" t="s">
        <v>4</v>
      </c>
      <c r="B19" s="12" t="s">
        <v>15</v>
      </c>
      <c r="C19" s="118" t="s">
        <v>91</v>
      </c>
      <c r="D19" s="119"/>
    </row>
    <row r="20" spans="1:4" s="5" customFormat="1" ht="25.5" customHeight="1" x14ac:dyDescent="0.25">
      <c r="A20" s="11" t="s">
        <v>5</v>
      </c>
      <c r="B20" s="13" t="s">
        <v>16</v>
      </c>
      <c r="C20" s="120" t="s">
        <v>56</v>
      </c>
      <c r="D20" s="121"/>
    </row>
    <row r="21" spans="1:4" s="5" customFormat="1" ht="15" customHeight="1" x14ac:dyDescent="0.25">
      <c r="A21" s="11" t="s">
        <v>6</v>
      </c>
      <c r="B21" s="12" t="s">
        <v>17</v>
      </c>
      <c r="C21" s="112" t="s">
        <v>18</v>
      </c>
      <c r="D21" s="122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1" t="s">
        <v>22</v>
      </c>
    </row>
    <row r="26" spans="1:4" ht="25.5" customHeight="1" x14ac:dyDescent="0.25">
      <c r="A26" s="114" t="s">
        <v>25</v>
      </c>
      <c r="B26" s="115"/>
      <c r="C26" s="115"/>
      <c r="D26" s="116"/>
    </row>
    <row r="27" spans="1:4" ht="12" customHeight="1" x14ac:dyDescent="0.25">
      <c r="A27" s="38"/>
      <c r="B27" s="39"/>
      <c r="C27" s="39"/>
      <c r="D27" s="40"/>
    </row>
    <row r="28" spans="1:4" x14ac:dyDescent="0.25">
      <c r="A28" s="7">
        <v>1</v>
      </c>
      <c r="B28" s="6" t="s">
        <v>125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110</v>
      </c>
      <c r="C30" s="6" t="s">
        <v>76</v>
      </c>
      <c r="D30" s="6" t="s">
        <v>75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137</v>
      </c>
      <c r="C33" s="6" t="s">
        <v>111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108">
        <v>1978</v>
      </c>
      <c r="D40" s="109"/>
    </row>
    <row r="41" spans="1:4" x14ac:dyDescent="0.25">
      <c r="A41" s="7">
        <v>2</v>
      </c>
      <c r="B41" s="6" t="s">
        <v>35</v>
      </c>
      <c r="C41" s="108">
        <v>9</v>
      </c>
      <c r="D41" s="109"/>
    </row>
    <row r="42" spans="1:4" x14ac:dyDescent="0.25">
      <c r="A42" s="7">
        <v>3</v>
      </c>
      <c r="B42" s="6" t="s">
        <v>36</v>
      </c>
      <c r="C42" s="108">
        <v>4</v>
      </c>
      <c r="D42" s="109"/>
    </row>
    <row r="43" spans="1:4" ht="15" customHeight="1" x14ac:dyDescent="0.25">
      <c r="A43" s="7">
        <v>4</v>
      </c>
      <c r="B43" s="6" t="s">
        <v>34</v>
      </c>
      <c r="C43" s="108">
        <v>4</v>
      </c>
      <c r="D43" s="109"/>
    </row>
    <row r="44" spans="1:4" x14ac:dyDescent="0.25">
      <c r="A44" s="7">
        <v>5</v>
      </c>
      <c r="B44" s="6" t="s">
        <v>37</v>
      </c>
      <c r="C44" s="108">
        <v>4</v>
      </c>
      <c r="D44" s="109"/>
    </row>
    <row r="45" spans="1:4" x14ac:dyDescent="0.25">
      <c r="A45" s="7">
        <v>6</v>
      </c>
      <c r="B45" s="6" t="s">
        <v>38</v>
      </c>
      <c r="C45" s="108" t="s">
        <v>138</v>
      </c>
      <c r="D45" s="109"/>
    </row>
    <row r="46" spans="1:4" ht="15" customHeight="1" x14ac:dyDescent="0.25">
      <c r="A46" s="7">
        <v>7</v>
      </c>
      <c r="B46" s="6" t="s">
        <v>39</v>
      </c>
      <c r="C46" s="108" t="s">
        <v>140</v>
      </c>
      <c r="D46" s="109"/>
    </row>
    <row r="47" spans="1:4" x14ac:dyDescent="0.25">
      <c r="A47" s="7">
        <v>8</v>
      </c>
      <c r="B47" s="6" t="s">
        <v>40</v>
      </c>
      <c r="C47" s="108" t="s">
        <v>126</v>
      </c>
      <c r="D47" s="109"/>
    </row>
    <row r="48" spans="1:4" x14ac:dyDescent="0.25">
      <c r="A48" s="7">
        <v>9</v>
      </c>
      <c r="B48" s="6" t="s">
        <v>109</v>
      </c>
      <c r="C48" s="108" t="s">
        <v>139</v>
      </c>
      <c r="D48" s="113"/>
    </row>
    <row r="49" spans="1:4" x14ac:dyDescent="0.25">
      <c r="A49" s="7">
        <v>10</v>
      </c>
      <c r="B49" s="6" t="s">
        <v>73</v>
      </c>
      <c r="C49" s="123" t="s">
        <v>107</v>
      </c>
      <c r="D49" s="109"/>
    </row>
    <row r="50" spans="1:4" x14ac:dyDescent="0.25">
      <c r="A50" s="4"/>
    </row>
    <row r="51" spans="1:4" x14ac:dyDescent="0.25">
      <c r="A51" s="4"/>
    </row>
    <row r="53" spans="1:4" x14ac:dyDescent="0.25">
      <c r="A53" s="45"/>
      <c r="B53" s="45"/>
      <c r="C53" s="46" t="s">
        <v>127</v>
      </c>
      <c r="D53" s="47"/>
    </row>
    <row r="54" spans="1:4" x14ac:dyDescent="0.25">
      <c r="A54" s="45"/>
      <c r="B54" s="45"/>
      <c r="C54" s="46"/>
      <c r="D54" s="47"/>
    </row>
    <row r="55" spans="1:4" x14ac:dyDescent="0.25">
      <c r="A55" s="45"/>
      <c r="B55" s="45"/>
      <c r="C55" s="46"/>
      <c r="D55" s="47"/>
    </row>
    <row r="56" spans="1:4" x14ac:dyDescent="0.25">
      <c r="A56" s="45"/>
      <c r="B56" s="45"/>
      <c r="C56" s="46"/>
      <c r="D56" s="47"/>
    </row>
    <row r="57" spans="1:4" x14ac:dyDescent="0.25">
      <c r="A57" s="45"/>
      <c r="B57" s="45"/>
      <c r="C57" s="48"/>
      <c r="D57" s="47"/>
    </row>
    <row r="58" spans="1:4" x14ac:dyDescent="0.25">
      <c r="A58" s="45"/>
      <c r="B58" s="45"/>
      <c r="C58" s="49"/>
      <c r="D58" s="47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opLeftCell="A66" zoomScale="120" zoomScaleNormal="120" workbookViewId="0">
      <selection sqref="A1:H83"/>
    </sheetView>
  </sheetViews>
  <sheetFormatPr defaultRowHeight="15" x14ac:dyDescent="0.25"/>
  <cols>
    <col min="1" max="1" width="15.85546875" customWidth="1"/>
    <col min="2" max="2" width="15.7109375" style="27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42578125" customWidth="1"/>
  </cols>
  <sheetData>
    <row r="1" spans="1:10" x14ac:dyDescent="0.25">
      <c r="A1" s="66" t="s">
        <v>114</v>
      </c>
      <c r="B1" s="67"/>
      <c r="C1" s="68"/>
      <c r="D1" s="68"/>
      <c r="E1" s="67"/>
      <c r="F1" s="67"/>
      <c r="G1" s="67"/>
      <c r="H1" s="67"/>
    </row>
    <row r="2" spans="1:10" ht="15.75" customHeight="1" x14ac:dyDescent="0.25">
      <c r="A2" s="66" t="s">
        <v>141</v>
      </c>
      <c r="B2" s="67"/>
      <c r="C2" s="68"/>
      <c r="D2" s="68"/>
      <c r="E2" s="67"/>
      <c r="F2" s="67"/>
      <c r="G2" s="67"/>
      <c r="H2" s="67"/>
    </row>
    <row r="3" spans="1:10" ht="54.75" customHeight="1" x14ac:dyDescent="0.25">
      <c r="A3" s="147" t="s">
        <v>62</v>
      </c>
      <c r="B3" s="159"/>
      <c r="C3" s="69" t="s">
        <v>115</v>
      </c>
      <c r="D3" s="70" t="s">
        <v>63</v>
      </c>
      <c r="E3" s="70" t="s">
        <v>64</v>
      </c>
      <c r="F3" s="70" t="s">
        <v>65</v>
      </c>
      <c r="G3" s="71" t="s">
        <v>66</v>
      </c>
      <c r="H3" s="70" t="s">
        <v>67</v>
      </c>
    </row>
    <row r="4" spans="1:10" ht="29.25" customHeight="1" x14ac:dyDescent="0.25">
      <c r="A4" s="168" t="s">
        <v>142</v>
      </c>
      <c r="B4" s="129"/>
      <c r="C4" s="69"/>
      <c r="D4" s="70">
        <v>979.07</v>
      </c>
      <c r="E4" s="70"/>
      <c r="F4" s="70"/>
      <c r="G4" s="71"/>
      <c r="H4" s="70"/>
    </row>
    <row r="5" spans="1:10" ht="13.5" customHeight="1" x14ac:dyDescent="0.25">
      <c r="A5" s="72" t="s">
        <v>116</v>
      </c>
      <c r="B5" s="73"/>
      <c r="C5" s="69"/>
      <c r="D5" s="70">
        <v>1448.3</v>
      </c>
      <c r="E5" s="70"/>
      <c r="F5" s="70"/>
      <c r="G5" s="71"/>
      <c r="H5" s="70"/>
    </row>
    <row r="6" spans="1:10" ht="13.5" customHeight="1" x14ac:dyDescent="0.25">
      <c r="A6" s="72" t="s">
        <v>117</v>
      </c>
      <c r="B6" s="73"/>
      <c r="C6" s="69"/>
      <c r="D6" s="70">
        <v>-469.23</v>
      </c>
      <c r="E6" s="70"/>
      <c r="F6" s="70"/>
      <c r="G6" s="71"/>
      <c r="H6" s="70"/>
    </row>
    <row r="7" spans="1:10" ht="13.5" customHeight="1" x14ac:dyDescent="0.25">
      <c r="A7" s="160" t="s">
        <v>143</v>
      </c>
      <c r="B7" s="152"/>
      <c r="C7" s="152"/>
      <c r="D7" s="152"/>
      <c r="E7" s="152"/>
      <c r="F7" s="152"/>
      <c r="G7" s="152"/>
      <c r="H7" s="161"/>
    </row>
    <row r="8" spans="1:10" ht="17.25" customHeight="1" x14ac:dyDescent="0.25">
      <c r="A8" s="147" t="s">
        <v>68</v>
      </c>
      <c r="B8" s="165"/>
      <c r="C8" s="74">
        <f>C12+C15+C18+C21+C24+C27</f>
        <v>21.490000000000002</v>
      </c>
      <c r="D8" s="75">
        <v>-442.8</v>
      </c>
      <c r="E8" s="75">
        <f>E12+E15+E18+E21+E24+E27</f>
        <v>1834.4400000000003</v>
      </c>
      <c r="F8" s="75">
        <f>F12+F15+F18+F21+F24+F27</f>
        <v>1732.45</v>
      </c>
      <c r="G8" s="75">
        <f>G12+G15+G18+G21+G24+G27</f>
        <v>1732.45</v>
      </c>
      <c r="H8" s="76">
        <f>F8-E8+D8</f>
        <v>-544.79000000000019</v>
      </c>
      <c r="J8" s="53"/>
    </row>
    <row r="9" spans="1:10" x14ac:dyDescent="0.25">
      <c r="A9" s="77" t="s">
        <v>69</v>
      </c>
      <c r="B9" s="78"/>
      <c r="C9" s="76">
        <f>C8-C10</f>
        <v>19.341000000000001</v>
      </c>
      <c r="D9" s="76">
        <f>D8-D10</f>
        <v>-398.52</v>
      </c>
      <c r="E9" s="76">
        <f>E8-E10</f>
        <v>1650.9960000000003</v>
      </c>
      <c r="F9" s="76">
        <f>F8-F10</f>
        <v>1559.2049999999999</v>
      </c>
      <c r="G9" s="76">
        <f>G8-G10</f>
        <v>1559.2049999999999</v>
      </c>
      <c r="H9" s="76">
        <f t="shared" ref="H9:H10" si="0">F9-E9+D9</f>
        <v>-490.31100000000038</v>
      </c>
      <c r="J9" s="53"/>
    </row>
    <row r="10" spans="1:10" x14ac:dyDescent="0.25">
      <c r="A10" s="151" t="s">
        <v>70</v>
      </c>
      <c r="B10" s="152"/>
      <c r="C10" s="76">
        <f>C8*10%</f>
        <v>2.1490000000000005</v>
      </c>
      <c r="D10" s="76">
        <f>D8*10%</f>
        <v>-44.28</v>
      </c>
      <c r="E10" s="76">
        <f>E8*10%</f>
        <v>183.44400000000005</v>
      </c>
      <c r="F10" s="76">
        <f>F8*10%</f>
        <v>173.245</v>
      </c>
      <c r="G10" s="76">
        <f>G8*10%</f>
        <v>173.245</v>
      </c>
      <c r="H10" s="76">
        <f t="shared" si="0"/>
        <v>-54.479000000000042</v>
      </c>
      <c r="J10" s="53"/>
    </row>
    <row r="11" spans="1:10" ht="12.75" customHeight="1" x14ac:dyDescent="0.25">
      <c r="A11" s="160" t="s">
        <v>71</v>
      </c>
      <c r="B11" s="169"/>
      <c r="C11" s="169"/>
      <c r="D11" s="169"/>
      <c r="E11" s="169"/>
      <c r="F11" s="169"/>
      <c r="G11" s="169"/>
      <c r="H11" s="165"/>
    </row>
    <row r="12" spans="1:10" x14ac:dyDescent="0.25">
      <c r="A12" s="153" t="s">
        <v>52</v>
      </c>
      <c r="B12" s="154"/>
      <c r="C12" s="74">
        <v>5.75</v>
      </c>
      <c r="D12" s="75">
        <v>-123.46</v>
      </c>
      <c r="E12" s="82">
        <v>495.6</v>
      </c>
      <c r="F12" s="82">
        <v>468.61</v>
      </c>
      <c r="G12" s="75">
        <f>F12</f>
        <v>468.61</v>
      </c>
      <c r="H12" s="76">
        <f>F12-E12+D12</f>
        <v>-150.44999999999999</v>
      </c>
    </row>
    <row r="13" spans="1:10" x14ac:dyDescent="0.25">
      <c r="A13" s="77" t="s">
        <v>69</v>
      </c>
      <c r="B13" s="78"/>
      <c r="C13" s="76">
        <f>C12-C14</f>
        <v>5.1749999999999998</v>
      </c>
      <c r="D13" s="76">
        <f>D12-D14</f>
        <v>-111.11399999999999</v>
      </c>
      <c r="E13" s="76">
        <f>E12-E14</f>
        <v>446.04</v>
      </c>
      <c r="F13" s="76">
        <f>F12-F14</f>
        <v>421.74900000000002</v>
      </c>
      <c r="G13" s="76">
        <f>G12-G14</f>
        <v>421.74900000000002</v>
      </c>
      <c r="H13" s="76">
        <f t="shared" ref="H13:H29" si="1">F13-E13+D13</f>
        <v>-135.40499999999997</v>
      </c>
    </row>
    <row r="14" spans="1:10" x14ac:dyDescent="0.25">
      <c r="A14" s="151" t="s">
        <v>70</v>
      </c>
      <c r="B14" s="152"/>
      <c r="C14" s="76">
        <f>C12*10%</f>
        <v>0.57500000000000007</v>
      </c>
      <c r="D14" s="76">
        <f>D12*10%</f>
        <v>-12.346</v>
      </c>
      <c r="E14" s="76">
        <f>E12*10%</f>
        <v>49.56</v>
      </c>
      <c r="F14" s="76">
        <f>F12*10%</f>
        <v>46.861000000000004</v>
      </c>
      <c r="G14" s="76">
        <f>G12*10%</f>
        <v>46.861000000000004</v>
      </c>
      <c r="H14" s="76">
        <f t="shared" si="1"/>
        <v>-15.044999999999998</v>
      </c>
    </row>
    <row r="15" spans="1:10" ht="23.25" customHeight="1" x14ac:dyDescent="0.25">
      <c r="A15" s="153" t="s">
        <v>43</v>
      </c>
      <c r="B15" s="154"/>
      <c r="C15" s="74">
        <v>3.51</v>
      </c>
      <c r="D15" s="75">
        <v>-74.349999999999994</v>
      </c>
      <c r="E15" s="75">
        <v>302.54000000000002</v>
      </c>
      <c r="F15" s="75">
        <v>289.89999999999998</v>
      </c>
      <c r="G15" s="75">
        <f>F15</f>
        <v>289.89999999999998</v>
      </c>
      <c r="H15" s="76">
        <f t="shared" si="1"/>
        <v>-86.990000000000038</v>
      </c>
    </row>
    <row r="16" spans="1:10" x14ac:dyDescent="0.25">
      <c r="A16" s="77" t="s">
        <v>69</v>
      </c>
      <c r="B16" s="78"/>
      <c r="C16" s="76">
        <f>C15-C17</f>
        <v>3.1589999999999998</v>
      </c>
      <c r="D16" s="76">
        <v>-66.91</v>
      </c>
      <c r="E16" s="76">
        <f>E15-E17</f>
        <v>272.286</v>
      </c>
      <c r="F16" s="76">
        <f>F15-F17</f>
        <v>260.90999999999997</v>
      </c>
      <c r="G16" s="76">
        <f>G15-G17</f>
        <v>260.90999999999997</v>
      </c>
      <c r="H16" s="76">
        <f t="shared" si="1"/>
        <v>-78.28600000000003</v>
      </c>
    </row>
    <row r="17" spans="1:10" ht="15" customHeight="1" x14ac:dyDescent="0.25">
      <c r="A17" s="151" t="s">
        <v>70</v>
      </c>
      <c r="B17" s="152"/>
      <c r="C17" s="76">
        <f>C15*10%</f>
        <v>0.35099999999999998</v>
      </c>
      <c r="D17" s="76">
        <f>D15*10%</f>
        <v>-7.4349999999999996</v>
      </c>
      <c r="E17" s="76">
        <f>E15*10%</f>
        <v>30.254000000000005</v>
      </c>
      <c r="F17" s="76">
        <f>F15*10%</f>
        <v>28.99</v>
      </c>
      <c r="G17" s="76">
        <f>G15*10%</f>
        <v>28.99</v>
      </c>
      <c r="H17" s="76">
        <f t="shared" si="1"/>
        <v>-8.6990000000000052</v>
      </c>
    </row>
    <row r="18" spans="1:10" ht="15" customHeight="1" x14ac:dyDescent="0.25">
      <c r="A18" s="153" t="s">
        <v>53</v>
      </c>
      <c r="B18" s="154"/>
      <c r="C18" s="69">
        <v>2.41</v>
      </c>
      <c r="D18" s="75">
        <v>-51.27</v>
      </c>
      <c r="E18" s="75">
        <v>207.73</v>
      </c>
      <c r="F18" s="75">
        <v>196.43</v>
      </c>
      <c r="G18" s="75">
        <f>F18</f>
        <v>196.43</v>
      </c>
      <c r="H18" s="76">
        <f t="shared" si="1"/>
        <v>-62.569999999999986</v>
      </c>
    </row>
    <row r="19" spans="1:10" ht="13.5" customHeight="1" x14ac:dyDescent="0.25">
      <c r="A19" s="77" t="s">
        <v>69</v>
      </c>
      <c r="B19" s="78"/>
      <c r="C19" s="76">
        <f>C18-C20</f>
        <v>2.169</v>
      </c>
      <c r="D19" s="76">
        <f>D18-D20</f>
        <v>-46.143000000000001</v>
      </c>
      <c r="E19" s="76">
        <f>E18-E20</f>
        <v>186.95699999999999</v>
      </c>
      <c r="F19" s="76">
        <f>F18-F20</f>
        <v>176.78700000000001</v>
      </c>
      <c r="G19" s="76">
        <f>G18-G20</f>
        <v>176.78700000000001</v>
      </c>
      <c r="H19" s="76">
        <f t="shared" si="1"/>
        <v>-56.312999999999988</v>
      </c>
    </row>
    <row r="20" spans="1:10" ht="12.75" customHeight="1" x14ac:dyDescent="0.25">
      <c r="A20" s="151" t="s">
        <v>70</v>
      </c>
      <c r="B20" s="152"/>
      <c r="C20" s="76">
        <f>C18*10%</f>
        <v>0.24100000000000002</v>
      </c>
      <c r="D20" s="76">
        <f>D18*10%</f>
        <v>-5.1270000000000007</v>
      </c>
      <c r="E20" s="76">
        <f>E18*10%</f>
        <v>20.773</v>
      </c>
      <c r="F20" s="76">
        <f>F18*10%</f>
        <v>19.643000000000001</v>
      </c>
      <c r="G20" s="76">
        <f>G18*10%</f>
        <v>19.643000000000001</v>
      </c>
      <c r="H20" s="76">
        <f t="shared" si="1"/>
        <v>-6.2569999999999997</v>
      </c>
    </row>
    <row r="21" spans="1:10" x14ac:dyDescent="0.25">
      <c r="A21" s="153" t="s">
        <v>54</v>
      </c>
      <c r="B21" s="154"/>
      <c r="C21" s="79">
        <v>1.1299999999999999</v>
      </c>
      <c r="D21" s="76">
        <v>-23.98</v>
      </c>
      <c r="E21" s="76">
        <v>97.39</v>
      </c>
      <c r="F21" s="76">
        <v>92.09</v>
      </c>
      <c r="G21" s="76">
        <f>F21</f>
        <v>92.09</v>
      </c>
      <c r="H21" s="76">
        <f t="shared" si="1"/>
        <v>-29.279999999999998</v>
      </c>
    </row>
    <row r="22" spans="1:10" ht="14.25" customHeight="1" x14ac:dyDescent="0.25">
      <c r="A22" s="77" t="s">
        <v>69</v>
      </c>
      <c r="B22" s="78"/>
      <c r="C22" s="76">
        <f>C21-C23</f>
        <v>1.0169999999999999</v>
      </c>
      <c r="D22" s="76">
        <f>D21-D23</f>
        <v>-21.582000000000001</v>
      </c>
      <c r="E22" s="76">
        <f>E21-E23</f>
        <v>87.650999999999996</v>
      </c>
      <c r="F22" s="76">
        <f>F21-F23</f>
        <v>82.881</v>
      </c>
      <c r="G22" s="76">
        <f>G21-G23</f>
        <v>82.881</v>
      </c>
      <c r="H22" s="76">
        <f t="shared" si="1"/>
        <v>-26.351999999999997</v>
      </c>
    </row>
    <row r="23" spans="1:10" ht="14.25" customHeight="1" x14ac:dyDescent="0.25">
      <c r="A23" s="151" t="s">
        <v>70</v>
      </c>
      <c r="B23" s="152"/>
      <c r="C23" s="76">
        <f>C21*10%</f>
        <v>0.11299999999999999</v>
      </c>
      <c r="D23" s="76">
        <f>D21*10%</f>
        <v>-2.3980000000000001</v>
      </c>
      <c r="E23" s="76">
        <f>E21*10%</f>
        <v>9.7390000000000008</v>
      </c>
      <c r="F23" s="76">
        <f>F21*10%</f>
        <v>9.2090000000000014</v>
      </c>
      <c r="G23" s="76">
        <f>G21*10%</f>
        <v>9.2090000000000014</v>
      </c>
      <c r="H23" s="76">
        <f t="shared" si="1"/>
        <v>-2.9279999999999995</v>
      </c>
    </row>
    <row r="24" spans="1:10" ht="14.25" customHeight="1" x14ac:dyDescent="0.25">
      <c r="A24" s="80" t="s">
        <v>44</v>
      </c>
      <c r="B24" s="81"/>
      <c r="C24" s="79">
        <v>4.43</v>
      </c>
      <c r="D24" s="76">
        <v>-84.18</v>
      </c>
      <c r="E24" s="76">
        <v>381.88</v>
      </c>
      <c r="F24" s="76">
        <v>356.49</v>
      </c>
      <c r="G24" s="76">
        <f>F24</f>
        <v>356.49</v>
      </c>
      <c r="H24" s="76">
        <f t="shared" si="1"/>
        <v>-109.57</v>
      </c>
    </row>
    <row r="25" spans="1:10" ht="14.25" customHeight="1" x14ac:dyDescent="0.25">
      <c r="A25" s="77" t="s">
        <v>69</v>
      </c>
      <c r="B25" s="78"/>
      <c r="C25" s="76">
        <f>C24-C26</f>
        <v>3.9869999999999997</v>
      </c>
      <c r="D25" s="76">
        <f>D24-D26</f>
        <v>-75.762</v>
      </c>
      <c r="E25" s="76">
        <f>E24-E26</f>
        <v>343.69200000000001</v>
      </c>
      <c r="F25" s="76">
        <f>F24-F26</f>
        <v>320.84100000000001</v>
      </c>
      <c r="G25" s="76">
        <f>G24-G26</f>
        <v>320.84100000000001</v>
      </c>
      <c r="H25" s="76">
        <f t="shared" si="1"/>
        <v>-98.613</v>
      </c>
    </row>
    <row r="26" spans="1:10" x14ac:dyDescent="0.25">
      <c r="A26" s="151" t="s">
        <v>70</v>
      </c>
      <c r="B26" s="152"/>
      <c r="C26" s="76">
        <f>C24*10%</f>
        <v>0.443</v>
      </c>
      <c r="D26" s="76">
        <f>D24*10%</f>
        <v>-8.418000000000001</v>
      </c>
      <c r="E26" s="76">
        <f>E24*10%</f>
        <v>38.188000000000002</v>
      </c>
      <c r="F26" s="76">
        <f>F24*10%</f>
        <v>35.649000000000001</v>
      </c>
      <c r="G26" s="76">
        <f>G24*10%</f>
        <v>35.649000000000001</v>
      </c>
      <c r="H26" s="76">
        <f t="shared" si="1"/>
        <v>-10.957000000000003</v>
      </c>
    </row>
    <row r="27" spans="1:10" ht="14.25" customHeight="1" x14ac:dyDescent="0.25">
      <c r="A27" s="166" t="s">
        <v>45</v>
      </c>
      <c r="B27" s="167"/>
      <c r="C27" s="100">
        <v>4.26</v>
      </c>
      <c r="D27" s="101">
        <v>-85.57</v>
      </c>
      <c r="E27" s="101">
        <v>349.3</v>
      </c>
      <c r="F27" s="101">
        <v>328.93</v>
      </c>
      <c r="G27" s="101">
        <f>F27</f>
        <v>328.93</v>
      </c>
      <c r="H27" s="76">
        <f t="shared" si="1"/>
        <v>-105.94</v>
      </c>
    </row>
    <row r="28" spans="1:10" x14ac:dyDescent="0.25">
      <c r="A28" s="77" t="s">
        <v>69</v>
      </c>
      <c r="B28" s="78"/>
      <c r="C28" s="76">
        <f>C27-C29</f>
        <v>3.8339999999999996</v>
      </c>
      <c r="D28" s="76">
        <f>D27-D29</f>
        <v>-77.012999999999991</v>
      </c>
      <c r="E28" s="76">
        <f>E27-E29</f>
        <v>314.37</v>
      </c>
      <c r="F28" s="76">
        <f>F27-F29</f>
        <v>296.03700000000003</v>
      </c>
      <c r="G28" s="76">
        <f>G27-G29</f>
        <v>296.03700000000003</v>
      </c>
      <c r="H28" s="76">
        <f t="shared" si="1"/>
        <v>-95.345999999999961</v>
      </c>
    </row>
    <row r="29" spans="1:10" s="56" customFormat="1" x14ac:dyDescent="0.25">
      <c r="A29" s="163" t="s">
        <v>70</v>
      </c>
      <c r="B29" s="164"/>
      <c r="C29" s="82">
        <f>C27*10%</f>
        <v>0.42599999999999999</v>
      </c>
      <c r="D29" s="76">
        <f>D27*10%</f>
        <v>-8.5570000000000004</v>
      </c>
      <c r="E29" s="76">
        <f>E27*10%</f>
        <v>34.93</v>
      </c>
      <c r="F29" s="76">
        <f t="shared" ref="F29:G29" si="2">F27*10%</f>
        <v>32.893000000000001</v>
      </c>
      <c r="G29" s="76">
        <f t="shared" si="2"/>
        <v>32.893000000000001</v>
      </c>
      <c r="H29" s="82">
        <f t="shared" si="1"/>
        <v>-10.593999999999999</v>
      </c>
    </row>
    <row r="30" spans="1:10" s="3" customFormat="1" ht="11.25" customHeight="1" x14ac:dyDescent="0.25">
      <c r="A30" s="83"/>
      <c r="B30" s="84"/>
      <c r="C30" s="75"/>
      <c r="D30" s="75"/>
      <c r="E30" s="75"/>
      <c r="F30" s="75"/>
      <c r="G30" s="83"/>
      <c r="H30" s="75"/>
    </row>
    <row r="31" spans="1:10" ht="16.5" customHeight="1" x14ac:dyDescent="0.25">
      <c r="A31" s="147" t="s">
        <v>46</v>
      </c>
      <c r="B31" s="165"/>
      <c r="C31" s="79">
        <v>7.93</v>
      </c>
      <c r="D31" s="79">
        <v>1392.72</v>
      </c>
      <c r="E31" s="79">
        <v>683.55</v>
      </c>
      <c r="F31" s="79">
        <v>645.87</v>
      </c>
      <c r="G31" s="85">
        <f>G32+G33</f>
        <v>160.63</v>
      </c>
      <c r="H31" s="79">
        <f>F31-E31-G31+D31+F31</f>
        <v>1840.2800000000002</v>
      </c>
    </row>
    <row r="32" spans="1:10" ht="15.75" customHeight="1" x14ac:dyDescent="0.25">
      <c r="A32" s="77" t="s">
        <v>72</v>
      </c>
      <c r="B32" s="78"/>
      <c r="C32" s="76">
        <f>C31-C33</f>
        <v>7.1369999999999996</v>
      </c>
      <c r="D32" s="76">
        <v>1398.61</v>
      </c>
      <c r="E32" s="76">
        <f>E31-E33</f>
        <v>615.19499999999994</v>
      </c>
      <c r="F32" s="76">
        <f>F31-F33</f>
        <v>581.28300000000002</v>
      </c>
      <c r="G32" s="86">
        <f>G59</f>
        <v>96.039999999999992</v>
      </c>
      <c r="H32" s="79">
        <f>F32-E32-G32+D32+F32</f>
        <v>1849.9409999999998</v>
      </c>
      <c r="J32" s="67"/>
    </row>
    <row r="33" spans="1:8" ht="13.5" customHeight="1" x14ac:dyDescent="0.25">
      <c r="A33" s="151" t="s">
        <v>70</v>
      </c>
      <c r="B33" s="152"/>
      <c r="C33" s="76">
        <f>C31*10%</f>
        <v>0.79300000000000004</v>
      </c>
      <c r="D33" s="76">
        <v>-5.89</v>
      </c>
      <c r="E33" s="76">
        <f>E31*10%</f>
        <v>68.355000000000004</v>
      </c>
      <c r="F33" s="76">
        <f>F31*10%</f>
        <v>64.587000000000003</v>
      </c>
      <c r="G33" s="76">
        <v>64.59</v>
      </c>
      <c r="H33" s="79">
        <f>F33-E33-G33+D33+F33</f>
        <v>-9.6610000000000014</v>
      </c>
    </row>
    <row r="34" spans="1:8" ht="13.5" customHeight="1" x14ac:dyDescent="0.25">
      <c r="A34" s="83"/>
      <c r="B34" s="87"/>
      <c r="C34" s="76"/>
      <c r="D34" s="76"/>
      <c r="E34" s="76"/>
      <c r="F34" s="76"/>
      <c r="G34" s="76"/>
      <c r="H34" s="79"/>
    </row>
    <row r="35" spans="1:8" ht="13.5" customHeight="1" x14ac:dyDescent="0.25">
      <c r="A35" s="155" t="s">
        <v>128</v>
      </c>
      <c r="B35" s="156"/>
      <c r="C35" s="76"/>
      <c r="D35" s="79">
        <v>-24.98</v>
      </c>
      <c r="E35" s="79">
        <f>E37+E38+E39+E40</f>
        <v>178.08999999999997</v>
      </c>
      <c r="F35" s="79">
        <f>F37+F38+F39+F40</f>
        <v>163.76000000000002</v>
      </c>
      <c r="G35" s="79">
        <f>G37+G38+G39+G40</f>
        <v>163.76000000000002</v>
      </c>
      <c r="H35" s="79">
        <f>F35-E35-G35+D35+F35</f>
        <v>-39.309999999999945</v>
      </c>
    </row>
    <row r="36" spans="1:8" ht="13.5" customHeight="1" x14ac:dyDescent="0.25">
      <c r="A36" s="77" t="s">
        <v>129</v>
      </c>
      <c r="B36" s="88"/>
      <c r="C36" s="76"/>
      <c r="D36" s="76"/>
      <c r="E36" s="76"/>
      <c r="F36" s="76"/>
      <c r="G36" s="76"/>
      <c r="H36" s="79"/>
    </row>
    <row r="37" spans="1:8" ht="13.5" customHeight="1" x14ac:dyDescent="0.25">
      <c r="A37" s="157" t="s">
        <v>130</v>
      </c>
      <c r="B37" s="158"/>
      <c r="C37" s="76"/>
      <c r="D37" s="76">
        <v>-0.73</v>
      </c>
      <c r="E37" s="76">
        <v>6.06</v>
      </c>
      <c r="F37" s="76">
        <v>5.6</v>
      </c>
      <c r="G37" s="76">
        <f>F37</f>
        <v>5.6</v>
      </c>
      <c r="H37" s="76">
        <f>F37-E37-G37+D37+F37</f>
        <v>-1.1899999999999995</v>
      </c>
    </row>
    <row r="38" spans="1:8" ht="13.5" customHeight="1" x14ac:dyDescent="0.25">
      <c r="A38" s="157" t="s">
        <v>132</v>
      </c>
      <c r="B38" s="158"/>
      <c r="C38" s="76"/>
      <c r="D38" s="76">
        <v>-3.86</v>
      </c>
      <c r="E38" s="76">
        <v>31.38</v>
      </c>
      <c r="F38" s="76">
        <v>28.95</v>
      </c>
      <c r="G38" s="76">
        <f t="shared" ref="G38:G40" si="3">F38</f>
        <v>28.95</v>
      </c>
      <c r="H38" s="76">
        <f t="shared" ref="H38:H40" si="4">F38-E38-G38+D38+F38</f>
        <v>-6.2900000000000027</v>
      </c>
    </row>
    <row r="39" spans="1:8" ht="13.5" customHeight="1" x14ac:dyDescent="0.25">
      <c r="A39" s="157" t="s">
        <v>133</v>
      </c>
      <c r="B39" s="158"/>
      <c r="C39" s="76"/>
      <c r="D39" s="76">
        <v>-19.77</v>
      </c>
      <c r="E39" s="76">
        <v>134.51</v>
      </c>
      <c r="F39" s="76">
        <v>123.56</v>
      </c>
      <c r="G39" s="76">
        <f t="shared" si="3"/>
        <v>123.56</v>
      </c>
      <c r="H39" s="76">
        <f t="shared" si="4"/>
        <v>-30.72</v>
      </c>
    </row>
    <row r="40" spans="1:8" ht="13.5" customHeight="1" x14ac:dyDescent="0.25">
      <c r="A40" s="157" t="s">
        <v>131</v>
      </c>
      <c r="B40" s="158"/>
      <c r="C40" s="76"/>
      <c r="D40" s="76">
        <v>-0.62</v>
      </c>
      <c r="E40" s="76">
        <v>6.14</v>
      </c>
      <c r="F40" s="76">
        <v>5.65</v>
      </c>
      <c r="G40" s="76">
        <f t="shared" si="3"/>
        <v>5.65</v>
      </c>
      <c r="H40" s="76">
        <f t="shared" si="4"/>
        <v>-1.1099999999999994</v>
      </c>
    </row>
    <row r="41" spans="1:8" s="4" customFormat="1" ht="12" customHeight="1" x14ac:dyDescent="0.25">
      <c r="A41" s="89" t="s">
        <v>112</v>
      </c>
      <c r="B41" s="90"/>
      <c r="C41" s="74"/>
      <c r="D41" s="74"/>
      <c r="E41" s="74">
        <f>E8+E31+E35</f>
        <v>2696.0800000000004</v>
      </c>
      <c r="F41" s="74">
        <f>F8+F31+F35</f>
        <v>2542.0800000000004</v>
      </c>
      <c r="G41" s="74">
        <f>G8+G31+G35</f>
        <v>2056.84</v>
      </c>
      <c r="H41" s="74"/>
    </row>
    <row r="42" spans="1:8" s="4" customFormat="1" ht="10.5" customHeight="1" x14ac:dyDescent="0.25">
      <c r="A42" s="89" t="s">
        <v>113</v>
      </c>
      <c r="B42" s="90"/>
      <c r="C42" s="74"/>
      <c r="D42" s="74"/>
      <c r="E42" s="74"/>
      <c r="F42" s="74"/>
      <c r="G42" s="89"/>
      <c r="H42" s="74"/>
    </row>
    <row r="43" spans="1:8" s="55" customFormat="1" ht="24" customHeight="1" x14ac:dyDescent="0.25">
      <c r="A43" s="128" t="s">
        <v>123</v>
      </c>
      <c r="B43" s="129"/>
      <c r="C43" s="91"/>
      <c r="D43" s="91">
        <v>34.68</v>
      </c>
      <c r="E43" s="91">
        <v>11.28</v>
      </c>
      <c r="F43" s="91">
        <v>11.28</v>
      </c>
      <c r="G43" s="92">
        <v>1.92</v>
      </c>
      <c r="H43" s="76">
        <f>F43-E43-G43+D43+F43</f>
        <v>44.04</v>
      </c>
    </row>
    <row r="44" spans="1:8" s="55" customFormat="1" ht="13.5" customHeight="1" x14ac:dyDescent="0.25">
      <c r="A44" s="93" t="s">
        <v>55</v>
      </c>
      <c r="B44" s="94"/>
      <c r="C44" s="95"/>
      <c r="D44" s="95">
        <v>-1.45</v>
      </c>
      <c r="E44" s="95">
        <f>E43*17%</f>
        <v>1.9176</v>
      </c>
      <c r="F44" s="95">
        <f>F43*17%</f>
        <v>1.9176</v>
      </c>
      <c r="G44" s="96">
        <v>1.92</v>
      </c>
      <c r="H44" s="76">
        <f>F44-E44-G44+D44+F44</f>
        <v>-1.4524000000000001</v>
      </c>
    </row>
    <row r="45" spans="1:8" s="4" customFormat="1" ht="23.25" customHeight="1" x14ac:dyDescent="0.25">
      <c r="A45" s="128" t="s">
        <v>124</v>
      </c>
      <c r="B45" s="129"/>
      <c r="C45" s="79" t="s">
        <v>157</v>
      </c>
      <c r="D45" s="79">
        <v>19.45</v>
      </c>
      <c r="E45" s="79">
        <v>3.6</v>
      </c>
      <c r="F45" s="79">
        <v>3.6</v>
      </c>
      <c r="G45" s="85">
        <f>G46</f>
        <v>0.6120000000000001</v>
      </c>
      <c r="H45" s="76">
        <f>F45-E45-G45+D45+F45</f>
        <v>22.438000000000002</v>
      </c>
    </row>
    <row r="46" spans="1:8" s="55" customFormat="1" ht="13.5" customHeight="1" x14ac:dyDescent="0.25">
      <c r="A46" s="93" t="s">
        <v>55</v>
      </c>
      <c r="B46" s="94"/>
      <c r="C46" s="95"/>
      <c r="D46" s="95">
        <v>0</v>
      </c>
      <c r="E46" s="95">
        <f>E45*17%</f>
        <v>0.6120000000000001</v>
      </c>
      <c r="F46" s="95">
        <f>F45*17%</f>
        <v>0.6120000000000001</v>
      </c>
      <c r="G46" s="96">
        <f>F46</f>
        <v>0.6120000000000001</v>
      </c>
      <c r="H46" s="76">
        <f>F46-E46-G46+D46+F46</f>
        <v>0</v>
      </c>
    </row>
    <row r="47" spans="1:8" s="3" customFormat="1" ht="14.25" customHeight="1" x14ac:dyDescent="0.25">
      <c r="A47" s="147" t="s">
        <v>120</v>
      </c>
      <c r="B47" s="148"/>
      <c r="C47" s="74"/>
      <c r="D47" s="97"/>
      <c r="E47" s="74">
        <f>E43+E45</f>
        <v>14.879999999999999</v>
      </c>
      <c r="F47" s="74">
        <f t="shared" ref="F47:G47" si="5">F43+F45</f>
        <v>14.879999999999999</v>
      </c>
      <c r="G47" s="74">
        <f t="shared" si="5"/>
        <v>2.532</v>
      </c>
      <c r="H47" s="97"/>
    </row>
    <row r="48" spans="1:8" s="3" customFormat="1" ht="14.25" customHeight="1" x14ac:dyDescent="0.25">
      <c r="A48" s="155" t="s">
        <v>118</v>
      </c>
      <c r="B48" s="156"/>
      <c r="C48" s="76"/>
      <c r="D48" s="76"/>
      <c r="E48" s="79">
        <f>E41+E47</f>
        <v>2710.9600000000005</v>
      </c>
      <c r="F48" s="79">
        <f>F41+F47</f>
        <v>2556.9600000000005</v>
      </c>
      <c r="G48" s="79">
        <f>G41+G47</f>
        <v>2059.3720000000003</v>
      </c>
      <c r="H48" s="76"/>
    </row>
    <row r="49" spans="1:12" s="3" customFormat="1" ht="19.5" customHeight="1" x14ac:dyDescent="0.25">
      <c r="A49" s="124" t="s">
        <v>119</v>
      </c>
      <c r="B49" s="162"/>
      <c r="C49" s="82"/>
      <c r="D49" s="82">
        <f>D4</f>
        <v>979.07</v>
      </c>
      <c r="E49" s="98"/>
      <c r="F49" s="98"/>
      <c r="G49" s="82"/>
      <c r="H49" s="82">
        <v>1321.21</v>
      </c>
      <c r="I49" s="63"/>
    </row>
    <row r="50" spans="1:12" s="3" customFormat="1" ht="19.5" customHeight="1" x14ac:dyDescent="0.25">
      <c r="A50" s="124" t="s">
        <v>144</v>
      </c>
      <c r="B50" s="124"/>
      <c r="C50" s="99"/>
      <c r="D50" s="99"/>
      <c r="E50" s="98"/>
      <c r="F50" s="98"/>
      <c r="G50" s="98"/>
      <c r="H50" s="98">
        <f>H51+H52</f>
        <v>1321.2055999999998</v>
      </c>
      <c r="I50" s="102"/>
      <c r="J50" s="102"/>
    </row>
    <row r="51" spans="1:12" s="3" customFormat="1" ht="19.5" customHeight="1" x14ac:dyDescent="0.25">
      <c r="A51" s="124" t="s">
        <v>116</v>
      </c>
      <c r="B51" s="125"/>
      <c r="C51" s="99"/>
      <c r="D51" s="99"/>
      <c r="E51" s="98"/>
      <c r="F51" s="98"/>
      <c r="G51" s="98"/>
      <c r="H51" s="98">
        <f>H32+H43+H45</f>
        <v>1916.4189999999999</v>
      </c>
      <c r="I51" s="64"/>
    </row>
    <row r="52" spans="1:12" s="3" customFormat="1" ht="19.5" customHeight="1" x14ac:dyDescent="0.25">
      <c r="A52" s="124" t="s">
        <v>117</v>
      </c>
      <c r="B52" s="125"/>
      <c r="C52" s="99"/>
      <c r="D52" s="99"/>
      <c r="E52" s="98"/>
      <c r="F52" s="98"/>
      <c r="G52" s="98"/>
      <c r="H52" s="98">
        <f>H8+H33+H35+H44</f>
        <v>-595.21340000000021</v>
      </c>
      <c r="I52" s="64"/>
    </row>
    <row r="53" spans="1:12" ht="24.75" customHeight="1" x14ac:dyDescent="0.25">
      <c r="A53" s="149"/>
      <c r="B53" s="150"/>
      <c r="C53" s="150"/>
      <c r="D53" s="150"/>
      <c r="E53" s="150"/>
      <c r="F53" s="150"/>
      <c r="G53" s="150"/>
      <c r="H53" s="150"/>
    </row>
    <row r="54" spans="1:12" ht="20.25" customHeight="1" x14ac:dyDescent="0.25">
      <c r="A54" s="19" t="s">
        <v>145</v>
      </c>
      <c r="D54" s="21"/>
      <c r="E54" s="21"/>
      <c r="F54" s="21"/>
      <c r="G54" s="21"/>
    </row>
    <row r="55" spans="1:12" x14ac:dyDescent="0.25">
      <c r="A55" s="141" t="s">
        <v>57</v>
      </c>
      <c r="B55" s="142"/>
      <c r="C55" s="142"/>
      <c r="D55" s="113"/>
      <c r="E55" s="28" t="s">
        <v>58</v>
      </c>
      <c r="F55" s="28" t="s">
        <v>59</v>
      </c>
      <c r="G55" s="28" t="s">
        <v>121</v>
      </c>
      <c r="H55" s="6"/>
    </row>
    <row r="56" spans="1:12" ht="17.25" customHeight="1" x14ac:dyDescent="0.25">
      <c r="A56" s="144" t="s">
        <v>146</v>
      </c>
      <c r="B56" s="127"/>
      <c r="C56" s="127"/>
      <c r="D56" s="125"/>
      <c r="E56" s="29">
        <v>43556</v>
      </c>
      <c r="F56" s="28" t="s">
        <v>158</v>
      </c>
      <c r="G56" s="30">
        <v>2.44</v>
      </c>
      <c r="H56" s="6" t="s">
        <v>122</v>
      </c>
      <c r="L56" s="54"/>
    </row>
    <row r="57" spans="1:12" ht="25.5" customHeight="1" x14ac:dyDescent="0.25">
      <c r="A57" s="126" t="s">
        <v>151</v>
      </c>
      <c r="B57" s="145"/>
      <c r="C57" s="145"/>
      <c r="D57" s="146"/>
      <c r="E57" s="29">
        <v>43739</v>
      </c>
      <c r="F57" s="28" t="s">
        <v>152</v>
      </c>
      <c r="G57" s="30">
        <v>80</v>
      </c>
      <c r="H57" s="103" t="s">
        <v>153</v>
      </c>
      <c r="L57" s="54"/>
    </row>
    <row r="58" spans="1:12" ht="25.5" customHeight="1" x14ac:dyDescent="0.25">
      <c r="A58" s="126" t="s">
        <v>154</v>
      </c>
      <c r="B58" s="127"/>
      <c r="C58" s="127"/>
      <c r="D58" s="125"/>
      <c r="E58" s="29">
        <v>43770</v>
      </c>
      <c r="F58" s="28" t="s">
        <v>152</v>
      </c>
      <c r="G58" s="30">
        <v>13.6</v>
      </c>
      <c r="H58" s="62" t="s">
        <v>155</v>
      </c>
      <c r="L58" s="54"/>
    </row>
    <row r="59" spans="1:12" s="4" customFormat="1" x14ac:dyDescent="0.25">
      <c r="A59" s="138" t="s">
        <v>7</v>
      </c>
      <c r="B59" s="139"/>
      <c r="C59" s="139"/>
      <c r="D59" s="140"/>
      <c r="E59" s="104"/>
      <c r="F59" s="105"/>
      <c r="G59" s="106">
        <f>SUM(G56:G58)</f>
        <v>96.039999999999992</v>
      </c>
      <c r="H59" s="107"/>
    </row>
    <row r="60" spans="1:12" x14ac:dyDescent="0.25">
      <c r="A60" s="48"/>
      <c r="B60" s="46"/>
      <c r="C60" s="46"/>
      <c r="D60" s="46"/>
      <c r="E60" s="57"/>
      <c r="F60" s="58"/>
      <c r="G60" s="59"/>
      <c r="H60" s="47"/>
    </row>
    <row r="61" spans="1:12" x14ac:dyDescent="0.25">
      <c r="A61" s="19" t="s">
        <v>47</v>
      </c>
      <c r="D61" s="21"/>
      <c r="E61" s="21"/>
      <c r="F61" s="21"/>
      <c r="G61" s="21"/>
    </row>
    <row r="62" spans="1:12" x14ac:dyDescent="0.25">
      <c r="A62" s="19" t="s">
        <v>48</v>
      </c>
      <c r="D62" s="21"/>
      <c r="E62" s="21"/>
      <c r="F62" s="21"/>
      <c r="G62" s="21"/>
    </row>
    <row r="63" spans="1:12" ht="43.5" customHeight="1" x14ac:dyDescent="0.25">
      <c r="A63" s="141" t="s">
        <v>60</v>
      </c>
      <c r="B63" s="142"/>
      <c r="C63" s="142"/>
      <c r="D63" s="142"/>
      <c r="E63" s="113"/>
      <c r="F63" s="32" t="s">
        <v>59</v>
      </c>
      <c r="G63" s="31" t="s">
        <v>147</v>
      </c>
    </row>
    <row r="64" spans="1:12" x14ac:dyDescent="0.25">
      <c r="A64" s="137" t="s">
        <v>61</v>
      </c>
      <c r="B64" s="143"/>
      <c r="C64" s="143"/>
      <c r="D64" s="143"/>
      <c r="E64" s="134"/>
      <c r="F64" s="28">
        <v>15</v>
      </c>
      <c r="G64" s="65">
        <v>17898.580000000002</v>
      </c>
    </row>
    <row r="65" spans="1:8" x14ac:dyDescent="0.25">
      <c r="A65" s="21"/>
      <c r="D65" s="21"/>
      <c r="E65" s="21"/>
      <c r="F65" s="21"/>
      <c r="G65" s="21"/>
    </row>
    <row r="66" spans="1:8" s="4" customFormat="1" x14ac:dyDescent="0.25">
      <c r="A66" s="19" t="s">
        <v>77</v>
      </c>
      <c r="B66" s="35"/>
      <c r="C66" s="36"/>
      <c r="D66" s="19"/>
      <c r="E66" s="19"/>
      <c r="F66" s="19"/>
      <c r="G66" s="19"/>
    </row>
    <row r="67" spans="1:8" x14ac:dyDescent="0.25">
      <c r="A67" s="137" t="s">
        <v>78</v>
      </c>
      <c r="B67" s="134"/>
      <c r="C67" s="133" t="s">
        <v>79</v>
      </c>
      <c r="D67" s="134"/>
      <c r="E67" s="28" t="s">
        <v>80</v>
      </c>
      <c r="F67" s="28" t="s">
        <v>81</v>
      </c>
      <c r="G67" s="28" t="s">
        <v>82</v>
      </c>
    </row>
    <row r="68" spans="1:8" x14ac:dyDescent="0.25">
      <c r="A68" s="37" t="s">
        <v>134</v>
      </c>
      <c r="B68" s="7"/>
      <c r="C68" s="135" t="s">
        <v>83</v>
      </c>
      <c r="D68" s="136"/>
      <c r="E68" s="28">
        <v>1</v>
      </c>
      <c r="F68" s="28" t="s">
        <v>83</v>
      </c>
      <c r="G68" s="28" t="s">
        <v>83</v>
      </c>
    </row>
    <row r="69" spans="1:8" x14ac:dyDescent="0.25">
      <c r="A69" s="21"/>
      <c r="D69" s="21"/>
      <c r="E69" s="21"/>
      <c r="F69" s="21"/>
      <c r="G69" s="21"/>
    </row>
    <row r="70" spans="1:8" x14ac:dyDescent="0.25">
      <c r="A70" s="19"/>
      <c r="D70" s="21"/>
      <c r="E70" s="21"/>
      <c r="F70" s="21"/>
      <c r="G70" s="21"/>
    </row>
    <row r="71" spans="1:8" x14ac:dyDescent="0.25">
      <c r="A71" s="19" t="s">
        <v>108</v>
      </c>
      <c r="E71" s="33"/>
      <c r="F71" s="50"/>
      <c r="G71" s="33"/>
    </row>
    <row r="72" spans="1:8" x14ac:dyDescent="0.25">
      <c r="A72" s="19" t="s">
        <v>148</v>
      </c>
      <c r="B72" s="51"/>
      <c r="C72" s="52"/>
      <c r="D72" s="19"/>
      <c r="E72" s="33"/>
      <c r="F72" s="50"/>
      <c r="G72" s="33"/>
    </row>
    <row r="73" spans="1:8" ht="68.25" customHeight="1" x14ac:dyDescent="0.25">
      <c r="A73" s="130" t="s">
        <v>156</v>
      </c>
      <c r="B73" s="131"/>
      <c r="C73" s="131"/>
      <c r="D73" s="131"/>
      <c r="E73" s="131"/>
      <c r="F73" s="131"/>
      <c r="G73" s="131"/>
      <c r="H73" s="132"/>
    </row>
    <row r="76" spans="1:8" x14ac:dyDescent="0.25">
      <c r="A76" s="19" t="s">
        <v>84</v>
      </c>
      <c r="B76" s="51"/>
      <c r="C76" s="52"/>
      <c r="D76" s="19"/>
      <c r="E76" s="19" t="s">
        <v>149</v>
      </c>
      <c r="F76" s="19"/>
    </row>
    <row r="77" spans="1:8" x14ac:dyDescent="0.25">
      <c r="A77" s="19" t="s">
        <v>85</v>
      </c>
      <c r="B77" s="51"/>
      <c r="C77" s="52"/>
      <c r="D77" s="19"/>
      <c r="E77" s="19"/>
      <c r="F77" s="19"/>
    </row>
    <row r="78" spans="1:8" x14ac:dyDescent="0.25">
      <c r="A78" s="19" t="s">
        <v>86</v>
      </c>
      <c r="B78" s="51"/>
      <c r="C78" s="52"/>
      <c r="D78" s="19"/>
      <c r="E78" s="19"/>
      <c r="F78" s="19"/>
    </row>
    <row r="79" spans="1:8" x14ac:dyDescent="0.25">
      <c r="A79" s="21"/>
      <c r="B79" s="60"/>
      <c r="C79" s="61"/>
      <c r="D79" s="21"/>
      <c r="E79" s="21"/>
      <c r="F79" s="21"/>
    </row>
    <row r="80" spans="1:8" x14ac:dyDescent="0.25">
      <c r="A80" s="21" t="s">
        <v>159</v>
      </c>
      <c r="B80" s="60"/>
      <c r="C80" s="61"/>
      <c r="D80" s="21"/>
      <c r="E80" s="21"/>
      <c r="F80" s="21"/>
    </row>
    <row r="81" spans="1:6" x14ac:dyDescent="0.25">
      <c r="A81" s="21" t="s">
        <v>87</v>
      </c>
      <c r="B81" s="60"/>
      <c r="C81" s="61" t="s">
        <v>24</v>
      </c>
      <c r="D81" s="21"/>
      <c r="E81" s="21"/>
      <c r="F81" s="21"/>
    </row>
    <row r="82" spans="1:6" x14ac:dyDescent="0.25">
      <c r="A82" s="21" t="s">
        <v>88</v>
      </c>
      <c r="B82" s="60"/>
      <c r="C82" s="61" t="s">
        <v>89</v>
      </c>
      <c r="D82" s="21"/>
      <c r="E82" s="21"/>
      <c r="F82" s="21"/>
    </row>
    <row r="83" spans="1:6" x14ac:dyDescent="0.25">
      <c r="A83" s="21" t="s">
        <v>90</v>
      </c>
      <c r="B83" s="60"/>
      <c r="C83" s="61" t="s">
        <v>150</v>
      </c>
      <c r="D83" s="21"/>
      <c r="E83" s="21"/>
      <c r="F83" s="21"/>
    </row>
  </sheetData>
  <mergeCells count="44">
    <mergeCell ref="A3:B3"/>
    <mergeCell ref="A7:H7"/>
    <mergeCell ref="A48:B48"/>
    <mergeCell ref="A49:B49"/>
    <mergeCell ref="A50:B50"/>
    <mergeCell ref="A29:B29"/>
    <mergeCell ref="A31:B31"/>
    <mergeCell ref="A33:B33"/>
    <mergeCell ref="A23:B23"/>
    <mergeCell ref="A26:B26"/>
    <mergeCell ref="A27:B27"/>
    <mergeCell ref="A4:B4"/>
    <mergeCell ref="A8:B8"/>
    <mergeCell ref="A10:B10"/>
    <mergeCell ref="A11:H11"/>
    <mergeCell ref="A12:B12"/>
    <mergeCell ref="A51:B51"/>
    <mergeCell ref="A14:B14"/>
    <mergeCell ref="A15:B15"/>
    <mergeCell ref="A17:B17"/>
    <mergeCell ref="A18:B18"/>
    <mergeCell ref="A21:B21"/>
    <mergeCell ref="A20:B20"/>
    <mergeCell ref="A35:B35"/>
    <mergeCell ref="A37:B37"/>
    <mergeCell ref="A38:B38"/>
    <mergeCell ref="A39:B39"/>
    <mergeCell ref="A40:B40"/>
    <mergeCell ref="A52:B52"/>
    <mergeCell ref="A58:D58"/>
    <mergeCell ref="A43:B43"/>
    <mergeCell ref="A73:H73"/>
    <mergeCell ref="C67:D67"/>
    <mergeCell ref="C68:D68"/>
    <mergeCell ref="A67:B67"/>
    <mergeCell ref="A59:D59"/>
    <mergeCell ref="A63:E63"/>
    <mergeCell ref="A64:E64"/>
    <mergeCell ref="A55:D55"/>
    <mergeCell ref="A56:D56"/>
    <mergeCell ref="A57:D57"/>
    <mergeCell ref="A47:B47"/>
    <mergeCell ref="A45:B45"/>
    <mergeCell ref="A53:H53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2020-03-01T03:55:28Z</cp:lastPrinted>
  <dcterms:created xsi:type="dcterms:W3CDTF">2013-02-18T04:38:06Z</dcterms:created>
  <dcterms:modified xsi:type="dcterms:W3CDTF">2020-03-19T01:50:58Z</dcterms:modified>
</cp:coreProperties>
</file>