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36" i="8" l="1"/>
  <c r="G29" i="8"/>
  <c r="G26" i="8"/>
  <c r="G25" i="8"/>
  <c r="G23" i="8"/>
  <c r="G22" i="8"/>
  <c r="G20" i="8"/>
  <c r="G19" i="8"/>
  <c r="G17" i="8"/>
  <c r="G16" i="8"/>
  <c r="G14" i="8"/>
  <c r="G13" i="8"/>
  <c r="H41" i="8"/>
  <c r="H40" i="8"/>
  <c r="H39" i="8"/>
  <c r="H38" i="8"/>
  <c r="E36" i="8"/>
  <c r="F36" i="8"/>
  <c r="H36" i="8"/>
  <c r="F34" i="8"/>
  <c r="E34" i="8"/>
  <c r="F33" i="8"/>
  <c r="E33" i="8"/>
  <c r="F29" i="8"/>
  <c r="E29" i="8"/>
  <c r="F8" i="8"/>
  <c r="F10" i="8"/>
  <c r="E8" i="8"/>
  <c r="E10" i="8"/>
  <c r="F9" i="8"/>
  <c r="E9" i="8"/>
  <c r="F26" i="8"/>
  <c r="E26" i="8"/>
  <c r="F25" i="8"/>
  <c r="E25" i="8"/>
  <c r="F23" i="8"/>
  <c r="E23" i="8"/>
  <c r="F22" i="8"/>
  <c r="E22" i="8"/>
  <c r="F20" i="8"/>
  <c r="E20" i="8"/>
  <c r="F19" i="8"/>
  <c r="E19" i="8"/>
  <c r="F17" i="8"/>
  <c r="E17" i="8"/>
  <c r="F16" i="8"/>
  <c r="E16" i="8"/>
  <c r="F14" i="8"/>
  <c r="E14" i="8"/>
  <c r="D19" i="8"/>
  <c r="D9" i="8"/>
  <c r="G32" i="8"/>
  <c r="H32" i="8"/>
  <c r="H44" i="8"/>
  <c r="F45" i="8"/>
  <c r="E45" i="8"/>
  <c r="H45" i="8"/>
  <c r="H46" i="8"/>
  <c r="H52" i="8"/>
  <c r="H8" i="8"/>
  <c r="H53" i="8"/>
  <c r="H51" i="8"/>
  <c r="G9" i="8"/>
  <c r="G42" i="8"/>
  <c r="F42" i="8"/>
  <c r="E42" i="8"/>
  <c r="H33" i="8"/>
  <c r="H34" i="8"/>
  <c r="G48" i="8"/>
  <c r="F48" i="8"/>
  <c r="E48" i="8"/>
  <c r="G61" i="8"/>
  <c r="F13" i="8"/>
  <c r="E13" i="8"/>
  <c r="F49" i="8"/>
  <c r="E49" i="8"/>
  <c r="G49" i="8"/>
  <c r="H50" i="8"/>
  <c r="H12" i="8"/>
  <c r="H15" i="8"/>
  <c r="H18" i="8"/>
  <c r="H21" i="8"/>
  <c r="H24" i="8"/>
  <c r="H27" i="8"/>
  <c r="C34" i="8"/>
  <c r="C33" i="8"/>
  <c r="C26" i="8"/>
  <c r="C25" i="8"/>
  <c r="C23" i="8"/>
  <c r="C22" i="8"/>
  <c r="C20" i="8"/>
  <c r="C19" i="8"/>
  <c r="C17" i="8"/>
  <c r="C16" i="8"/>
  <c r="H30" i="8"/>
  <c r="H29" i="8"/>
  <c r="H28" i="8"/>
  <c r="H26" i="8"/>
  <c r="H25" i="8"/>
  <c r="H23" i="8"/>
  <c r="H22" i="8"/>
  <c r="H20" i="8"/>
  <c r="H19" i="8"/>
  <c r="H17" i="8"/>
  <c r="H16" i="8"/>
  <c r="H14" i="8"/>
  <c r="H13" i="8"/>
  <c r="H10" i="8"/>
  <c r="H9" i="8"/>
  <c r="C30" i="8"/>
  <c r="C29" i="8"/>
  <c r="C14" i="8"/>
  <c r="C13" i="8"/>
  <c r="C10" i="8"/>
  <c r="C9" i="8"/>
</calcChain>
</file>

<file path=xl/sharedStrings.xml><?xml version="1.0" encoding="utf-8"?>
<sst xmlns="http://schemas.openxmlformats.org/spreadsheetml/2006/main" count="182" uniqueCount="160">
  <si>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</si>
  <si>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</si>
  <si>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</si>
  <si>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</si>
  <si>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</si>
  <si>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</si>
  <si>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</si>
  <si>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</si>
  <si>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</si>
  <si>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</si>
  <si>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</si>
  <si>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</si>
  <si>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</si>
  <si>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</si>
  <si>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</si>
  <si>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</si>
  <si>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</si>
  <si>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</si>
  <si>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</si>
  <si>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</si>
  <si>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</si>
  <si>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</si>
  <si>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</si>
  <si>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</si>
  <si>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</si>
  <si>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</si>
  <si>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</si>
  <si>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</si>
  <si>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</si>
  <si>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</si>
  <si>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</si>
  <si>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</si>
  <si>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</si>
  <si>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</si>
  <si>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</si>
  <si>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</si>
  <si>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</si>
  <si>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</si>
  <si>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</si>
  <si>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</si>
  <si>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</si>
  <si>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</si>
  <si>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</si>
  <si>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</si>
  <si>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</si>
  <si>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</si>
  <si>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</si>
  <si>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</si>
  <si>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</si>
  <si>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</si>
  <si>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</si>
  <si>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</si>
  <si>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</si>
  <si>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</si>
  <si>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</si>
  <si>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</si>
  <si>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</si>
  <si>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</si>
  <si>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>в т.ч. услуги по управлению, налоги</t>
  </si>
  <si>
    <t xml:space="preserve">     uk-lr.ru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</si>
  <si>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</si>
  <si>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</si>
  <si>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</si>
  <si>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</si>
  <si>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</si>
  <si>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</si>
  <si>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</si>
  <si>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</si>
  <si>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</si>
  <si>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</si>
  <si>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</si>
  <si>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</si>
  <si>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</si>
  <si>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</si>
  <si>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</si>
  <si>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</si>
  <si>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</si>
  <si>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</si>
  <si>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от 27 .04. 2005г. Серия 25 № 01277949</t>
  </si>
  <si>
    <t>2-673-747</t>
  </si>
  <si>
    <t>ул. Толстого, 25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</si>
  <si>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</si>
  <si>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</si>
  <si>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</si>
  <si>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</si>
  <si>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</si>
  <si>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</si>
  <si>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</si>
  <si>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</si>
  <si>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</si>
  <si>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</si>
  <si>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Ленинского района":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</si>
  <si>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</si>
  <si>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</si>
  <si>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</si>
  <si>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</si>
  <si>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</si>
  <si>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</si>
  <si>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</si>
  <si>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</si>
  <si>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</si>
  <si>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</si>
  <si>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</si>
  <si>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</si>
  <si>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</si>
  <si>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</si>
  <si>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</si>
  <si>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</si>
  <si>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</si>
  <si>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</si>
  <si>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</si>
  <si>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</si>
  <si>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</si>
  <si>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</si>
  <si>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84 по ул. Красного Знамени</t>
  </si>
  <si>
    <t>01.05.2008г.</t>
  </si>
  <si>
    <t>Часть 4</t>
  </si>
  <si>
    <t>обязательное страхование лифтов</t>
  </si>
  <si>
    <t>Колличество проживающих</t>
  </si>
  <si>
    <t>ООО "Стройцентрприм"</t>
  </si>
  <si>
    <t>ул. Тунгусская, 8</t>
  </si>
  <si>
    <t>7 175,00 м2</t>
  </si>
  <si>
    <t>ИТОГО ПО ДОМУ:</t>
  </si>
  <si>
    <t>ПРОЧИЕ УСЛУГИ:</t>
  </si>
  <si>
    <t>Часть 2.( форма 2.8 стандарта раскрытия информации)</t>
  </si>
  <si>
    <t>тариф</t>
  </si>
  <si>
    <t>переплата потребителями</t>
  </si>
  <si>
    <t>задолженность потребителей</t>
  </si>
  <si>
    <t>итого по дому:</t>
  </si>
  <si>
    <t>Всего д/средств с учетом остатков</t>
  </si>
  <si>
    <t>итого прочие работы</t>
  </si>
  <si>
    <t>сумма, т.р.</t>
  </si>
  <si>
    <t>Ресо-Гарантия</t>
  </si>
  <si>
    <t>1. Текущий ремонт коммуникаций, проходящих через нежилые помещения</t>
  </si>
  <si>
    <t>2. Реклама в лифтах, исполн. ООО Правильный формат</t>
  </si>
  <si>
    <t>ООО " Территория"</t>
  </si>
  <si>
    <t>Всего:  1  904,4 кв.м.</t>
  </si>
  <si>
    <t>700 р в мес</t>
  </si>
  <si>
    <t>3.Ростелеком (провайдеры)</t>
  </si>
  <si>
    <t xml:space="preserve"> 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</si>
  <si>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</si>
  <si>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</si>
  <si>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</si>
  <si>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</si>
  <si>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</si>
  <si>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</si>
  <si>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Ландшафт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</si>
  <si>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</si>
  <si>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</si>
  <si>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</si>
  <si>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</si>
  <si>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</si>
  <si>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аварийный ремонт швов фасада кв.26</t>
  </si>
  <si>
    <t>30 п.м</t>
  </si>
  <si>
    <t>3. Перечень работ, выполненных по статье " текущий ремонт"  в 2018 году.</t>
  </si>
  <si>
    <t>пр-кт .Красного Знамени, 84</t>
  </si>
  <si>
    <t>План по статье "текущий ремонт" на 2019 год</t>
  </si>
  <si>
    <t>примечание: в  2018 году произведена сверка с ООО Ростелеком, в результате отчете за 2018 год сняты все начисления по ООО Ростелеком в связи с отсутствием оборудования на доме № 84 по проспекту Красного Знамени.</t>
  </si>
  <si>
    <t>Предложение Управляющей компании:  1.частичный ремонт фасада. 2.Ремонт розлива ХГВС</t>
  </si>
  <si>
    <r>
      <t>ИСХ</t>
    </r>
    <r>
      <rPr>
        <b/>
        <u/>
        <sz val="9"/>
        <color theme="1"/>
        <rFont val="Calibri"/>
        <family val="2"/>
        <charset val="204"/>
        <scheme val="minor"/>
      </rPr>
      <t xml:space="preserve">  №  132/01 от 24.01.2019 года.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</si>
</sst>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3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6" fillId="0" borderId="1" xfId="0" applyFont="1" applyBorder="1"/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0" fillId="0" borderId="0" xfId="0" applyNumberFormat="1"/>
    <xf numFmtId="164" fontId="0" fillId="0" borderId="0" xfId="0" applyNumberFormat="1"/>
    <xf numFmtId="2" fontId="3" fillId="0" borderId="4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9" fillId="0" borderId="2" xfId="0" applyFont="1" applyFill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0" fillId="0" borderId="0" xfId="0" applyAlignment="1"/>
    <xf numFmtId="0" fontId="3" fillId="0" borderId="4" xfId="0" applyFont="1" applyBorder="1" applyAlignment="1"/>
    <xf numFmtId="0" fontId="3" fillId="0" borderId="10" xfId="0" applyFont="1" applyBorder="1" applyAlignment="1"/>
    <xf numFmtId="0" fontId="4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0" fillId="0" borderId="7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0" fontId="9" fillId="0" borderId="9" xfId="0" applyFont="1" applyFill="1" applyBorder="1" applyAlignment="1"/>
    <xf numFmtId="164" fontId="9" fillId="0" borderId="9" xfId="0" applyNumberFormat="1" applyFont="1" applyFill="1" applyBorder="1" applyAlignment="1">
      <alignment horizontal="center"/>
    </xf>
    <xf numFmtId="0" fontId="4" fillId="0" borderId="9" xfId="0" applyFont="1" applyFill="1" applyBorder="1"/>
    <xf numFmtId="0" fontId="9" fillId="0" borderId="9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0" fillId="0" borderId="1" xfId="0" applyBorder="1"/>
    <xf numFmtId="17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164" fontId="0" fillId="0" borderId="0" xfId="0" applyNumberFormat="1" applyFill="1"/>
    <xf numFmtId="2" fontId="0" fillId="0" borderId="0" xfId="0" applyNumberFormat="1" applyFill="1"/>
    <xf numFmtId="0" fontId="0" fillId="0" borderId="7" xfId="0" applyBorder="1" applyAlignment="1">
      <alignment horizontal="left"/>
    </xf>
    <xf numFmtId="0" fontId="9" fillId="0" borderId="2" xfId="0" applyFont="1" applyFill="1" applyBorder="1" applyAlignment="1">
      <alignment horizontal="center"/>
    </xf>
    <xf numFmtId="2" fontId="9" fillId="2" borderId="1" xfId="0" applyNumberFormat="1" applyFont="1" applyFill="1" applyBorder="1" applyAlignment="1"/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8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9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9" fillId="2" borderId="7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3" fillId="2" borderId="2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 applyAlignment="1"/>
    <xf numFmtId="0" fontId="3" fillId="0" borderId="2" xfId="0" applyFont="1" applyFill="1" applyBorder="1" applyAlignment="1">
      <alignment horizontal="center"/>
    </xf>
    <xf numFmtId="2" fontId="3" fillId="0" borderId="3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1" xfId="0" applyFont="1" applyBorder="1" applyAlignment="1">
      <alignment wrapText="1"/>
    </xf>
    <xf numFmtId="164" fontId="9" fillId="0" borderId="3" xfId="0" applyNumberFormat="1" applyFont="1" applyBorder="1" applyAlignment="1">
      <alignment horizontal="center" wrapText="1"/>
    </xf>
    <xf numFmtId="164" fontId="9" fillId="0" borderId="5" xfId="0" applyNumberFormat="1" applyFont="1" applyBorder="1" applyAlignment="1">
      <alignment horizontal="center" wrapText="1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7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2" fontId="6" fillId="0" borderId="2" xfId="0" applyNumberFormat="1" applyFont="1" applyBorder="1" applyAlignment="1">
      <alignment wrapText="1"/>
    </xf>
    <xf numFmtId="0" fontId="0" fillId="0" borderId="7" xfId="0" applyBorder="1" applyAlignment="1">
      <alignment wrapText="1"/>
    </xf>
    <xf numFmtId="0" fontId="9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164" fontId="3" fillId="0" borderId="2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0" fillId="0" borderId="8" xfId="0" applyNumberFormat="1" applyBorder="1" applyAlignment="1"/>
    <xf numFmtId="0" fontId="6" fillId="0" borderId="2" xfId="0" applyFont="1" applyBorder="1" applyAlignment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2" fontId="0" fillId="0" borderId="7" xfId="0" applyNumberFormat="1" applyBorder="1" applyAlignment="1">
      <alignment wrapText="1"/>
    </xf>
    <xf numFmtId="2" fontId="0" fillId="0" borderId="8" xfId="0" applyNumberFormat="1" applyBorder="1" applyAlignment="1">
      <alignment wrapText="1"/>
    </xf>
    <xf numFmtId="0" fontId="9" fillId="0" borderId="8" xfId="0" applyFont="1" applyFill="1" applyBorder="1" applyAlignment="1"/>
    <xf numFmtId="2" fontId="9" fillId="0" borderId="2" xfId="0" applyNumberFormat="1" applyFont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0" borderId="9" xfId="0" applyFont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workbookViewId="0">
      <selection activeCell="B4" sqref="A4:XFD4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147</v>
      </c>
      <c r="C1" s="1"/>
    </row>
    <row r="2" spans="1:4" ht="15" customHeight="1" x14ac:dyDescent="0.25">
      <c r="A2" s="2" t="s">
        <v>53</v>
      </c>
      <c r="C2" s="4"/>
    </row>
    <row r="3" spans="1:4" ht="15.75" x14ac:dyDescent="0.25">
      <c r="B3" s="4" t="s">
        <v>10</v>
      </c>
      <c r="C3" s="23" t="s">
        <v>114</v>
      </c>
    </row>
    <row r="4" spans="1:4" ht="14.25" customHeight="1" x14ac:dyDescent="0.25">
      <c r="A4" s="21" t="s">
        <v>159</v>
      </c>
      <c r="C4" s="4"/>
    </row>
    <row r="5" spans="1:4" ht="15" customHeight="1" x14ac:dyDescent="0.25">
      <c r="A5" s="4" t="s">
        <v>8</v>
      </c>
      <c r="C5" s="4"/>
    </row>
    <row r="6" spans="1:4" s="22" customFormat="1" ht="12.75" customHeight="1" x14ac:dyDescent="0.25">
      <c r="A6" s="4" t="s">
        <v>54</v>
      </c>
      <c r="C6" s="20"/>
    </row>
    <row r="7" spans="1:4" s="22" customFormat="1" ht="12.75" customHeight="1" x14ac:dyDescent="0.25">
      <c r="A7" s="5"/>
      <c r="B7"/>
      <c r="C7"/>
      <c r="D7"/>
    </row>
    <row r="8" spans="1:4" s="3" customFormat="1" ht="15" customHeight="1" x14ac:dyDescent="0.25">
      <c r="A8" s="12" t="s">
        <v>0</v>
      </c>
      <c r="B8" s="13" t="s">
        <v>9</v>
      </c>
      <c r="C8" s="26" t="s">
        <v>51</v>
      </c>
      <c r="D8" s="9"/>
    </row>
    <row r="9" spans="1:4" s="3" customFormat="1" ht="12" customHeight="1" x14ac:dyDescent="0.25">
      <c r="A9" s="12" t="s">
        <v>1</v>
      </c>
      <c r="B9" s="13" t="s">
        <v>11</v>
      </c>
      <c r="C9" s="126" t="s">
        <v>12</v>
      </c>
      <c r="D9" s="127"/>
    </row>
    <row r="10" spans="1:4" s="3" customFormat="1" ht="24" customHeight="1" x14ac:dyDescent="0.25">
      <c r="A10" s="12" t="s">
        <v>2</v>
      </c>
      <c r="B10" s="14" t="s">
        <v>13</v>
      </c>
      <c r="C10" s="128" t="s">
        <v>78</v>
      </c>
      <c r="D10" s="125"/>
    </row>
    <row r="11" spans="1:4" s="3" customFormat="1" ht="15" customHeight="1" x14ac:dyDescent="0.25">
      <c r="A11" s="12" t="s">
        <v>3</v>
      </c>
      <c r="B11" s="13" t="s">
        <v>14</v>
      </c>
      <c r="C11" s="126" t="s">
        <v>15</v>
      </c>
      <c r="D11" s="127"/>
    </row>
    <row r="12" spans="1:4" s="3" customFormat="1" ht="15.75" customHeight="1" x14ac:dyDescent="0.25">
      <c r="A12" s="132">
        <v>5</v>
      </c>
      <c r="B12" s="132" t="s">
        <v>99</v>
      </c>
      <c r="C12" s="52" t="s">
        <v>100</v>
      </c>
      <c r="D12" s="53" t="s">
        <v>101</v>
      </c>
    </row>
    <row r="13" spans="1:4" s="3" customFormat="1" ht="14.25" customHeight="1" x14ac:dyDescent="0.25">
      <c r="A13" s="132"/>
      <c r="B13" s="132"/>
      <c r="C13" s="52" t="s">
        <v>102</v>
      </c>
      <c r="D13" s="53" t="s">
        <v>103</v>
      </c>
    </row>
    <row r="14" spans="1:4" s="3" customFormat="1" x14ac:dyDescent="0.25">
      <c r="A14" s="132"/>
      <c r="B14" s="132"/>
      <c r="C14" s="52" t="s">
        <v>104</v>
      </c>
      <c r="D14" s="53" t="s">
        <v>105</v>
      </c>
    </row>
    <row r="15" spans="1:4" s="3" customFormat="1" ht="16.5" customHeight="1" x14ac:dyDescent="0.25">
      <c r="A15" s="132"/>
      <c r="B15" s="132"/>
      <c r="C15" s="52" t="s">
        <v>106</v>
      </c>
      <c r="D15" s="53" t="s">
        <v>107</v>
      </c>
    </row>
    <row r="16" spans="1:4" s="3" customFormat="1" ht="16.5" customHeight="1" x14ac:dyDescent="0.25">
      <c r="A16" s="132"/>
      <c r="B16" s="132"/>
      <c r="C16" s="52" t="s">
        <v>108</v>
      </c>
      <c r="D16" s="53" t="s">
        <v>109</v>
      </c>
    </row>
    <row r="17" spans="1:4" s="5" customFormat="1" ht="15.75" customHeight="1" x14ac:dyDescent="0.25">
      <c r="A17" s="132"/>
      <c r="B17" s="132"/>
      <c r="C17" s="52" t="s">
        <v>110</v>
      </c>
      <c r="D17" s="53" t="s">
        <v>111</v>
      </c>
    </row>
    <row r="18" spans="1:4" s="5" customFormat="1" ht="15.75" customHeight="1" x14ac:dyDescent="0.25">
      <c r="A18" s="132"/>
      <c r="B18" s="132"/>
      <c r="C18" s="54" t="s">
        <v>112</v>
      </c>
      <c r="D18" s="53" t="s">
        <v>113</v>
      </c>
    </row>
    <row r="19" spans="1:4" ht="21.75" customHeight="1" x14ac:dyDescent="0.25">
      <c r="A19" s="12" t="s">
        <v>4</v>
      </c>
      <c r="B19" s="13" t="s">
        <v>16</v>
      </c>
      <c r="C19" s="133" t="s">
        <v>98</v>
      </c>
      <c r="D19" s="134"/>
    </row>
    <row r="20" spans="1:4" s="5" customFormat="1" ht="15.75" customHeight="1" x14ac:dyDescent="0.25">
      <c r="A20" s="12" t="s">
        <v>5</v>
      </c>
      <c r="B20" s="13" t="s">
        <v>17</v>
      </c>
      <c r="C20" s="135" t="s">
        <v>59</v>
      </c>
      <c r="D20" s="136"/>
    </row>
    <row r="21" spans="1:4" s="5" customFormat="1" ht="15" customHeight="1" x14ac:dyDescent="0.25">
      <c r="A21" s="12" t="s">
        <v>6</v>
      </c>
      <c r="B21" s="13" t="s">
        <v>18</v>
      </c>
      <c r="C21" s="128" t="s">
        <v>19</v>
      </c>
      <c r="D21" s="137"/>
    </row>
    <row r="22" spans="1:4" ht="13.5" customHeight="1" x14ac:dyDescent="0.25">
      <c r="A22" s="24"/>
      <c r="B22" s="25"/>
      <c r="C22" s="24"/>
      <c r="D22" s="24"/>
    </row>
    <row r="23" spans="1:4" x14ac:dyDescent="0.25">
      <c r="A23" s="8" t="s">
        <v>20</v>
      </c>
      <c r="B23" s="16"/>
      <c r="C23" s="16"/>
      <c r="D23" s="16"/>
    </row>
    <row r="24" spans="1:4" ht="12.75" customHeight="1" x14ac:dyDescent="0.25">
      <c r="A24" s="15"/>
      <c r="B24" s="16"/>
      <c r="C24" s="16"/>
      <c r="D24" s="16"/>
    </row>
    <row r="25" spans="1:4" ht="23.25" x14ac:dyDescent="0.25">
      <c r="A25" s="6"/>
      <c r="B25" s="17" t="s">
        <v>21</v>
      </c>
      <c r="C25" s="7" t="s">
        <v>22</v>
      </c>
      <c r="D25" s="51" t="s">
        <v>23</v>
      </c>
    </row>
    <row r="26" spans="1:4" ht="25.5" customHeight="1" x14ac:dyDescent="0.25">
      <c r="A26" s="129" t="s">
        <v>26</v>
      </c>
      <c r="B26" s="130"/>
      <c r="C26" s="130"/>
      <c r="D26" s="131"/>
    </row>
    <row r="27" spans="1:4" ht="12" customHeight="1" x14ac:dyDescent="0.25">
      <c r="A27" s="48"/>
      <c r="B27" s="49"/>
      <c r="C27" s="49"/>
      <c r="D27" s="50"/>
    </row>
    <row r="28" spans="1:4" x14ac:dyDescent="0.25">
      <c r="A28" s="7">
        <v>1</v>
      </c>
      <c r="B28" s="6" t="s">
        <v>135</v>
      </c>
      <c r="C28" s="6" t="s">
        <v>24</v>
      </c>
      <c r="D28" s="6" t="s">
        <v>25</v>
      </c>
    </row>
    <row r="29" spans="1:4" ht="14.25" customHeight="1" x14ac:dyDescent="0.25">
      <c r="A29" s="19" t="s">
        <v>27</v>
      </c>
      <c r="B29" s="18"/>
      <c r="C29" s="18"/>
      <c r="D29" s="18"/>
    </row>
    <row r="30" spans="1:4" ht="13.5" customHeight="1" x14ac:dyDescent="0.25">
      <c r="A30" s="7">
        <v>1</v>
      </c>
      <c r="B30" s="6" t="s">
        <v>119</v>
      </c>
      <c r="C30" s="6" t="s">
        <v>80</v>
      </c>
      <c r="D30" s="6" t="s">
        <v>79</v>
      </c>
    </row>
    <row r="31" spans="1:4" x14ac:dyDescent="0.25">
      <c r="A31" s="19" t="s">
        <v>43</v>
      </c>
      <c r="B31" s="18"/>
      <c r="C31" s="18"/>
      <c r="D31" s="18"/>
    </row>
    <row r="32" spans="1:4" x14ac:dyDescent="0.25">
      <c r="A32" s="19" t="s">
        <v>44</v>
      </c>
      <c r="B32" s="18"/>
      <c r="C32" s="18"/>
      <c r="D32" s="18"/>
    </row>
    <row r="33" spans="1:4" x14ac:dyDescent="0.25">
      <c r="A33" s="7">
        <v>1</v>
      </c>
      <c r="B33" s="6" t="s">
        <v>28</v>
      </c>
      <c r="C33" s="6" t="s">
        <v>120</v>
      </c>
      <c r="D33" s="6" t="s">
        <v>29</v>
      </c>
    </row>
    <row r="34" spans="1:4" x14ac:dyDescent="0.25">
      <c r="A34" s="19" t="s">
        <v>30</v>
      </c>
      <c r="B34" s="18"/>
      <c r="C34" s="18"/>
      <c r="D34" s="18"/>
    </row>
    <row r="35" spans="1:4" x14ac:dyDescent="0.25">
      <c r="A35" s="7">
        <v>1</v>
      </c>
      <c r="B35" s="6" t="s">
        <v>31</v>
      </c>
      <c r="C35" s="6" t="s">
        <v>24</v>
      </c>
      <c r="D35" s="6" t="s">
        <v>32</v>
      </c>
    </row>
    <row r="36" spans="1:4" ht="15" customHeight="1" x14ac:dyDescent="0.25">
      <c r="A36" s="19" t="s">
        <v>33</v>
      </c>
      <c r="B36" s="18"/>
      <c r="C36" s="18"/>
      <c r="D36" s="18"/>
    </row>
    <row r="37" spans="1:4" x14ac:dyDescent="0.25">
      <c r="A37" s="7">
        <v>1</v>
      </c>
      <c r="B37" s="6" t="s">
        <v>34</v>
      </c>
      <c r="C37" s="6" t="s">
        <v>24</v>
      </c>
      <c r="D37" s="6" t="s">
        <v>25</v>
      </c>
    </row>
    <row r="38" spans="1:4" x14ac:dyDescent="0.25">
      <c r="A38" s="27"/>
      <c r="B38" s="11"/>
      <c r="C38" s="11"/>
      <c r="D38" s="11"/>
    </row>
    <row r="39" spans="1:4" x14ac:dyDescent="0.25">
      <c r="A39" s="4" t="s">
        <v>52</v>
      </c>
      <c r="B39" s="18"/>
      <c r="C39" s="18"/>
      <c r="D39" s="18"/>
    </row>
    <row r="40" spans="1:4" ht="15" customHeight="1" x14ac:dyDescent="0.25">
      <c r="A40" s="7">
        <v>1</v>
      </c>
      <c r="B40" s="6" t="s">
        <v>35</v>
      </c>
      <c r="C40" s="124">
        <v>1978</v>
      </c>
      <c r="D40" s="123"/>
    </row>
    <row r="41" spans="1:4" x14ac:dyDescent="0.25">
      <c r="A41" s="7">
        <v>2</v>
      </c>
      <c r="B41" s="6" t="s">
        <v>37</v>
      </c>
      <c r="C41" s="124">
        <v>9</v>
      </c>
      <c r="D41" s="123"/>
    </row>
    <row r="42" spans="1:4" x14ac:dyDescent="0.25">
      <c r="A42" s="7">
        <v>3</v>
      </c>
      <c r="B42" s="6" t="s">
        <v>38</v>
      </c>
      <c r="C42" s="124">
        <v>4</v>
      </c>
      <c r="D42" s="123"/>
    </row>
    <row r="43" spans="1:4" ht="15" customHeight="1" x14ac:dyDescent="0.25">
      <c r="A43" s="7">
        <v>4</v>
      </c>
      <c r="B43" s="6" t="s">
        <v>36</v>
      </c>
      <c r="C43" s="124">
        <v>4</v>
      </c>
      <c r="D43" s="123"/>
    </row>
    <row r="44" spans="1:4" x14ac:dyDescent="0.25">
      <c r="A44" s="7">
        <v>5</v>
      </c>
      <c r="B44" s="6" t="s">
        <v>39</v>
      </c>
      <c r="C44" s="124">
        <v>4</v>
      </c>
      <c r="D44" s="123"/>
    </row>
    <row r="45" spans="1:4" x14ac:dyDescent="0.25">
      <c r="A45" s="7">
        <v>6</v>
      </c>
      <c r="B45" s="6" t="s">
        <v>40</v>
      </c>
      <c r="C45" s="124" t="s">
        <v>121</v>
      </c>
      <c r="D45" s="123"/>
    </row>
    <row r="46" spans="1:4" ht="15" customHeight="1" x14ac:dyDescent="0.25">
      <c r="A46" s="7">
        <v>7</v>
      </c>
      <c r="B46" s="6" t="s">
        <v>41</v>
      </c>
      <c r="C46" s="124">
        <v>118.5</v>
      </c>
      <c r="D46" s="123"/>
    </row>
    <row r="47" spans="1:4" x14ac:dyDescent="0.25">
      <c r="A47" s="7">
        <v>8</v>
      </c>
      <c r="B47" s="6" t="s">
        <v>42</v>
      </c>
      <c r="C47" s="124" t="s">
        <v>136</v>
      </c>
      <c r="D47" s="123"/>
    </row>
    <row r="48" spans="1:4" x14ac:dyDescent="0.25">
      <c r="A48" s="7">
        <v>9</v>
      </c>
      <c r="B48" s="6" t="s">
        <v>118</v>
      </c>
      <c r="C48" s="124">
        <v>284</v>
      </c>
      <c r="D48" s="125"/>
    </row>
    <row r="49" spans="1:4" x14ac:dyDescent="0.25">
      <c r="A49" s="7">
        <v>10</v>
      </c>
      <c r="B49" s="6" t="s">
        <v>77</v>
      </c>
      <c r="C49" s="122" t="s">
        <v>115</v>
      </c>
      <c r="D49" s="123"/>
    </row>
    <row r="50" spans="1:4" x14ac:dyDescent="0.25">
      <c r="A50" s="4"/>
    </row>
    <row r="51" spans="1:4" x14ac:dyDescent="0.25">
      <c r="A51" s="4"/>
    </row>
    <row r="53" spans="1:4" x14ac:dyDescent="0.25">
      <c r="A53" s="55"/>
      <c r="B53" s="55"/>
      <c r="C53" s="56" t="s">
        <v>139</v>
      </c>
      <c r="D53" s="57"/>
    </row>
    <row r="54" spans="1:4" x14ac:dyDescent="0.25">
      <c r="A54" s="55"/>
      <c r="B54" s="55"/>
      <c r="C54" s="56"/>
      <c r="D54" s="57"/>
    </row>
    <row r="55" spans="1:4" x14ac:dyDescent="0.25">
      <c r="A55" s="55"/>
      <c r="B55" s="55"/>
      <c r="C55" s="56"/>
      <c r="D55" s="57"/>
    </row>
    <row r="56" spans="1:4" x14ac:dyDescent="0.25">
      <c r="A56" s="55"/>
      <c r="B56" s="55"/>
      <c r="C56" s="56"/>
      <c r="D56" s="57"/>
    </row>
    <row r="57" spans="1:4" x14ac:dyDescent="0.25">
      <c r="A57" s="55"/>
      <c r="B57" s="55"/>
      <c r="C57" s="58"/>
      <c r="D57" s="57"/>
    </row>
    <row r="58" spans="1:4" x14ac:dyDescent="0.25">
      <c r="A58" s="55"/>
      <c r="B58" s="55"/>
      <c r="C58" s="59"/>
      <c r="D58" s="57"/>
    </row>
  </sheetData>
  <mergeCells count="19">
    <mergeCell ref="C42:D42"/>
    <mergeCell ref="C40:D40"/>
    <mergeCell ref="C41:D41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  <mergeCell ref="C49:D49"/>
    <mergeCell ref="C43:D43"/>
    <mergeCell ref="C44:D44"/>
    <mergeCell ref="C45:D45"/>
    <mergeCell ref="C46:D46"/>
    <mergeCell ref="C47:D47"/>
    <mergeCell ref="C48:D48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workbookViewId="0">
      <selection activeCell="H81" sqref="H81"/>
    </sheetView>
  </sheetViews>
  <sheetFormatPr defaultRowHeight="15" x14ac:dyDescent="0.25"/>
  <cols>
    <col min="1" max="1" width="15.85546875" customWidth="1"/>
    <col min="2" max="2" width="13.42578125" style="29" customWidth="1"/>
    <col min="3" max="3" width="8.5703125" style="44" customWidth="1"/>
    <col min="4" max="4" width="8.28515625" customWidth="1"/>
    <col min="5" max="5" width="9" customWidth="1"/>
    <col min="6" max="6" width="9.7109375" customWidth="1"/>
    <col min="7" max="7" width="10.5703125" customWidth="1"/>
    <col min="8" max="8" width="11.42578125" customWidth="1"/>
  </cols>
  <sheetData>
    <row r="1" spans="1:10" x14ac:dyDescent="0.25">
      <c r="A1" s="4" t="s">
        <v>124</v>
      </c>
      <c r="B1"/>
      <c r="C1" s="35"/>
      <c r="D1" s="35"/>
    </row>
    <row r="2" spans="1:10" ht="13.5" customHeight="1" x14ac:dyDescent="0.25">
      <c r="A2" s="4" t="s">
        <v>148</v>
      </c>
      <c r="B2"/>
      <c r="C2" s="35"/>
      <c r="D2" s="35"/>
    </row>
    <row r="3" spans="1:10" ht="54.75" customHeight="1" x14ac:dyDescent="0.25">
      <c r="A3" s="138" t="s">
        <v>66</v>
      </c>
      <c r="B3" s="139"/>
      <c r="C3" s="98" t="s">
        <v>125</v>
      </c>
      <c r="D3" s="28" t="s">
        <v>67</v>
      </c>
      <c r="E3" s="28" t="s">
        <v>68</v>
      </c>
      <c r="F3" s="28" t="s">
        <v>69</v>
      </c>
      <c r="G3" s="36" t="s">
        <v>70</v>
      </c>
      <c r="H3" s="28" t="s">
        <v>71</v>
      </c>
    </row>
    <row r="4" spans="1:10" ht="29.25" customHeight="1" x14ac:dyDescent="0.25">
      <c r="A4" s="158" t="s">
        <v>149</v>
      </c>
      <c r="B4" s="159"/>
      <c r="C4" s="98"/>
      <c r="D4" s="28">
        <v>417.99</v>
      </c>
      <c r="E4" s="28"/>
      <c r="F4" s="28"/>
      <c r="G4" s="36"/>
      <c r="H4" s="28"/>
    </row>
    <row r="5" spans="1:10" ht="13.5" customHeight="1" x14ac:dyDescent="0.25">
      <c r="A5" s="75" t="s">
        <v>126</v>
      </c>
      <c r="B5" s="76"/>
      <c r="C5" s="98"/>
      <c r="D5" s="103">
        <v>885.39</v>
      </c>
      <c r="E5" s="28"/>
      <c r="F5" s="28"/>
      <c r="G5" s="36"/>
      <c r="H5" s="28"/>
    </row>
    <row r="6" spans="1:10" ht="13.5" customHeight="1" x14ac:dyDescent="0.25">
      <c r="A6" s="75" t="s">
        <v>127</v>
      </c>
      <c r="B6" s="76"/>
      <c r="C6" s="98"/>
      <c r="D6" s="103">
        <v>-467.4</v>
      </c>
      <c r="E6" s="28"/>
      <c r="F6" s="28"/>
      <c r="G6" s="36"/>
      <c r="H6" s="28"/>
    </row>
    <row r="7" spans="1:10" ht="13.5" customHeight="1" x14ac:dyDescent="0.25">
      <c r="A7" s="140" t="s">
        <v>150</v>
      </c>
      <c r="B7" s="141"/>
      <c r="C7" s="141"/>
      <c r="D7" s="141"/>
      <c r="E7" s="141"/>
      <c r="F7" s="141"/>
      <c r="G7" s="141"/>
      <c r="H7" s="125"/>
    </row>
    <row r="8" spans="1:10" ht="17.25" customHeight="1" x14ac:dyDescent="0.25">
      <c r="A8" s="138" t="s">
        <v>72</v>
      </c>
      <c r="B8" s="148"/>
      <c r="C8" s="41">
        <v>21.13</v>
      </c>
      <c r="D8" s="65">
        <v>-434.2</v>
      </c>
      <c r="E8" s="65">
        <f>E12+E15+E18+E21+E24+E27</f>
        <v>1795.3899999999999</v>
      </c>
      <c r="F8" s="65">
        <f>F12+F15+F18+F21+F24+F27</f>
        <v>1786.79</v>
      </c>
      <c r="G8" s="65">
        <v>1786.79</v>
      </c>
      <c r="H8" s="63">
        <f>F8-E8+D8</f>
        <v>-442.7999999999999</v>
      </c>
      <c r="J8" s="68"/>
    </row>
    <row r="9" spans="1:10" x14ac:dyDescent="0.25">
      <c r="A9" s="37" t="s">
        <v>73</v>
      </c>
      <c r="B9" s="38"/>
      <c r="C9" s="42">
        <f>C8-C10</f>
        <v>19.016999999999999</v>
      </c>
      <c r="D9" s="63">
        <f>D8-D10</f>
        <v>-390.77</v>
      </c>
      <c r="E9" s="63">
        <f>E8-E10</f>
        <v>1615.8509999999999</v>
      </c>
      <c r="F9" s="63">
        <f>F8-F10</f>
        <v>1608.1109999999999</v>
      </c>
      <c r="G9" s="63">
        <f>G8-G10</f>
        <v>1608.11</v>
      </c>
      <c r="H9" s="63">
        <f t="shared" ref="H9:H10" si="0">F9-E9+D9</f>
        <v>-398.51</v>
      </c>
      <c r="J9" s="68"/>
    </row>
    <row r="10" spans="1:10" x14ac:dyDescent="0.25">
      <c r="A10" s="149" t="s">
        <v>74</v>
      </c>
      <c r="B10" s="141"/>
      <c r="C10" s="42">
        <f>C8*10%</f>
        <v>2.113</v>
      </c>
      <c r="D10" s="63">
        <v>-43.43</v>
      </c>
      <c r="E10" s="63">
        <f>E8*10%</f>
        <v>179.53899999999999</v>
      </c>
      <c r="F10" s="63">
        <f>F8*10%</f>
        <v>178.679</v>
      </c>
      <c r="G10" s="63">
        <v>178.68</v>
      </c>
      <c r="H10" s="63">
        <f t="shared" si="0"/>
        <v>-44.289999999999985</v>
      </c>
      <c r="J10" s="68"/>
    </row>
    <row r="11" spans="1:10" ht="12.75" customHeight="1" x14ac:dyDescent="0.25">
      <c r="A11" s="140" t="s">
        <v>75</v>
      </c>
      <c r="B11" s="160"/>
      <c r="C11" s="160"/>
      <c r="D11" s="160"/>
      <c r="E11" s="160"/>
      <c r="F11" s="160"/>
      <c r="G11" s="160"/>
      <c r="H11" s="148"/>
    </row>
    <row r="12" spans="1:10" x14ac:dyDescent="0.25">
      <c r="A12" s="161" t="s">
        <v>55</v>
      </c>
      <c r="B12" s="162"/>
      <c r="C12" s="41">
        <v>5.65</v>
      </c>
      <c r="D12" s="65">
        <v>-124.03</v>
      </c>
      <c r="E12" s="65">
        <v>487.08</v>
      </c>
      <c r="F12" s="65">
        <v>487.65</v>
      </c>
      <c r="G12" s="65">
        <v>487.65</v>
      </c>
      <c r="H12" s="63">
        <f>F12-E12+D12</f>
        <v>-123.46000000000001</v>
      </c>
    </row>
    <row r="13" spans="1:10" x14ac:dyDescent="0.25">
      <c r="A13" s="37" t="s">
        <v>73</v>
      </c>
      <c r="B13" s="38"/>
      <c r="C13" s="42">
        <f>C12-C14</f>
        <v>5.085</v>
      </c>
      <c r="D13" s="63">
        <v>-111.62</v>
      </c>
      <c r="E13" s="63">
        <f>E12-E14</f>
        <v>438.37199999999996</v>
      </c>
      <c r="F13" s="63">
        <f>F12-F14</f>
        <v>438.88499999999999</v>
      </c>
      <c r="G13" s="63">
        <f>G12-G14</f>
        <v>438.88499999999999</v>
      </c>
      <c r="H13" s="63">
        <f t="shared" ref="H13:H30" si="1">F13-E13+D13</f>
        <v>-111.10699999999997</v>
      </c>
    </row>
    <row r="14" spans="1:10" x14ac:dyDescent="0.25">
      <c r="A14" s="149" t="s">
        <v>74</v>
      </c>
      <c r="B14" s="141"/>
      <c r="C14" s="42">
        <f>C12*10%</f>
        <v>0.56500000000000006</v>
      </c>
      <c r="D14" s="63">
        <v>-12.41</v>
      </c>
      <c r="E14" s="63">
        <f>E12*10%</f>
        <v>48.707999999999998</v>
      </c>
      <c r="F14" s="63">
        <f>F12*10%</f>
        <v>48.765000000000001</v>
      </c>
      <c r="G14" s="63">
        <f>G12*10%</f>
        <v>48.765000000000001</v>
      </c>
      <c r="H14" s="63">
        <f t="shared" si="1"/>
        <v>-12.352999999999998</v>
      </c>
    </row>
    <row r="15" spans="1:10" ht="23.25" customHeight="1" x14ac:dyDescent="0.25">
      <c r="A15" s="161" t="s">
        <v>45</v>
      </c>
      <c r="B15" s="162"/>
      <c r="C15" s="41">
        <v>3.45</v>
      </c>
      <c r="D15" s="65">
        <v>-74.709999999999994</v>
      </c>
      <c r="E15" s="65">
        <v>297.42</v>
      </c>
      <c r="F15" s="65">
        <v>297.77999999999997</v>
      </c>
      <c r="G15" s="65">
        <v>297.77999999999997</v>
      </c>
      <c r="H15" s="63">
        <f t="shared" si="1"/>
        <v>-74.350000000000037</v>
      </c>
    </row>
    <row r="16" spans="1:10" x14ac:dyDescent="0.25">
      <c r="A16" s="37" t="s">
        <v>73</v>
      </c>
      <c r="B16" s="38"/>
      <c r="C16" s="42">
        <f>C15-C17</f>
        <v>3.105</v>
      </c>
      <c r="D16" s="63">
        <v>-67.23</v>
      </c>
      <c r="E16" s="63">
        <f>E15-E17</f>
        <v>267.678</v>
      </c>
      <c r="F16" s="63">
        <f>F15-F17</f>
        <v>268.00199999999995</v>
      </c>
      <c r="G16" s="63">
        <f>G15-G17</f>
        <v>268.00199999999995</v>
      </c>
      <c r="H16" s="63">
        <f t="shared" si="1"/>
        <v>-66.906000000000049</v>
      </c>
    </row>
    <row r="17" spans="1:8" ht="15" customHeight="1" x14ac:dyDescent="0.25">
      <c r="A17" s="149" t="s">
        <v>74</v>
      </c>
      <c r="B17" s="141"/>
      <c r="C17" s="42">
        <f>C15*10%</f>
        <v>0.34500000000000003</v>
      </c>
      <c r="D17" s="63">
        <v>-7.48</v>
      </c>
      <c r="E17" s="63">
        <f>E15*10%</f>
        <v>29.742000000000004</v>
      </c>
      <c r="F17" s="63">
        <f>F15*10%</f>
        <v>29.777999999999999</v>
      </c>
      <c r="G17" s="63">
        <f>G15*10%</f>
        <v>29.777999999999999</v>
      </c>
      <c r="H17" s="63">
        <f t="shared" si="1"/>
        <v>-7.4440000000000062</v>
      </c>
    </row>
    <row r="18" spans="1:8" ht="15" customHeight="1" x14ac:dyDescent="0.25">
      <c r="A18" s="161" t="s">
        <v>56</v>
      </c>
      <c r="B18" s="162"/>
      <c r="C18" s="40">
        <v>2.37</v>
      </c>
      <c r="D18" s="65">
        <v>-51.52</v>
      </c>
      <c r="E18" s="65">
        <v>204.31</v>
      </c>
      <c r="F18" s="65">
        <v>204.56</v>
      </c>
      <c r="G18" s="65">
        <v>204.56</v>
      </c>
      <c r="H18" s="63">
        <f t="shared" si="1"/>
        <v>-51.27</v>
      </c>
    </row>
    <row r="19" spans="1:8" ht="13.5" customHeight="1" x14ac:dyDescent="0.25">
      <c r="A19" s="37" t="s">
        <v>73</v>
      </c>
      <c r="B19" s="38"/>
      <c r="C19" s="42">
        <f>C18-C20</f>
        <v>2.133</v>
      </c>
      <c r="D19" s="63">
        <f>D18-D20</f>
        <v>-46.400000000000006</v>
      </c>
      <c r="E19" s="63">
        <f>E18-E20</f>
        <v>183.87899999999999</v>
      </c>
      <c r="F19" s="63">
        <f>F18-F20</f>
        <v>184.10399999999998</v>
      </c>
      <c r="G19" s="63">
        <f>G18-G20</f>
        <v>184.10399999999998</v>
      </c>
      <c r="H19" s="63">
        <f t="shared" si="1"/>
        <v>-46.175000000000011</v>
      </c>
    </row>
    <row r="20" spans="1:8" ht="12.75" customHeight="1" x14ac:dyDescent="0.25">
      <c r="A20" s="149" t="s">
        <v>74</v>
      </c>
      <c r="B20" s="141"/>
      <c r="C20" s="42">
        <f>C18*10%</f>
        <v>0.23700000000000002</v>
      </c>
      <c r="D20" s="63">
        <v>-5.12</v>
      </c>
      <c r="E20" s="63">
        <f>E18*10%</f>
        <v>20.431000000000001</v>
      </c>
      <c r="F20" s="63">
        <f>F18*10%</f>
        <v>20.456000000000003</v>
      </c>
      <c r="G20" s="63">
        <f>G18*10%</f>
        <v>20.456000000000003</v>
      </c>
      <c r="H20" s="63">
        <f t="shared" si="1"/>
        <v>-5.094999999999998</v>
      </c>
    </row>
    <row r="21" spans="1:8" x14ac:dyDescent="0.25">
      <c r="A21" s="161" t="s">
        <v>57</v>
      </c>
      <c r="B21" s="162"/>
      <c r="C21" s="43">
        <v>1.1100000000000001</v>
      </c>
      <c r="D21" s="63">
        <v>-24.1</v>
      </c>
      <c r="E21" s="63">
        <v>95.69</v>
      </c>
      <c r="F21" s="63">
        <v>95.81</v>
      </c>
      <c r="G21" s="63">
        <v>95.81</v>
      </c>
      <c r="H21" s="63">
        <f t="shared" si="1"/>
        <v>-23.979999999999997</v>
      </c>
    </row>
    <row r="22" spans="1:8" ht="14.25" customHeight="1" x14ac:dyDescent="0.25">
      <c r="A22" s="37" t="s">
        <v>73</v>
      </c>
      <c r="B22" s="38"/>
      <c r="C22" s="42">
        <f>C21-C23</f>
        <v>0.99900000000000011</v>
      </c>
      <c r="D22" s="63">
        <v>-21.68</v>
      </c>
      <c r="E22" s="63">
        <f>E21-E23</f>
        <v>86.120999999999995</v>
      </c>
      <c r="F22" s="63">
        <f>F21-F23</f>
        <v>86.228999999999999</v>
      </c>
      <c r="G22" s="63">
        <f>G21-G23</f>
        <v>86.228999999999999</v>
      </c>
      <c r="H22" s="63">
        <f t="shared" si="1"/>
        <v>-21.571999999999996</v>
      </c>
    </row>
    <row r="23" spans="1:8" ht="14.25" customHeight="1" x14ac:dyDescent="0.25">
      <c r="A23" s="149" t="s">
        <v>74</v>
      </c>
      <c r="B23" s="141"/>
      <c r="C23" s="42">
        <f>C21*10%</f>
        <v>0.11100000000000002</v>
      </c>
      <c r="D23" s="63">
        <v>-2.48</v>
      </c>
      <c r="E23" s="63">
        <f>E21*10%</f>
        <v>9.5690000000000008</v>
      </c>
      <c r="F23" s="63">
        <f>F21*10%</f>
        <v>9.5810000000000013</v>
      </c>
      <c r="G23" s="63">
        <f>G21*10%</f>
        <v>9.5810000000000013</v>
      </c>
      <c r="H23" s="63">
        <f t="shared" si="1"/>
        <v>-2.4679999999999995</v>
      </c>
    </row>
    <row r="24" spans="1:8" ht="14.25" customHeight="1" x14ac:dyDescent="0.25">
      <c r="A24" s="10" t="s">
        <v>46</v>
      </c>
      <c r="B24" s="39"/>
      <c r="C24" s="43">
        <v>4.3600000000000003</v>
      </c>
      <c r="D24" s="63">
        <v>-79.11</v>
      </c>
      <c r="E24" s="63">
        <v>373.25</v>
      </c>
      <c r="F24" s="63">
        <v>368.18</v>
      </c>
      <c r="G24" s="63">
        <v>368.18</v>
      </c>
      <c r="H24" s="63">
        <f t="shared" si="1"/>
        <v>-84.179999999999993</v>
      </c>
    </row>
    <row r="25" spans="1:8" ht="14.25" customHeight="1" x14ac:dyDescent="0.25">
      <c r="A25" s="37" t="s">
        <v>73</v>
      </c>
      <c r="B25" s="38"/>
      <c r="C25" s="42">
        <f>C24-C26</f>
        <v>3.9240000000000004</v>
      </c>
      <c r="D25" s="63">
        <v>-71.19</v>
      </c>
      <c r="E25" s="63">
        <f>E24-E26</f>
        <v>335.92500000000001</v>
      </c>
      <c r="F25" s="63">
        <f>F24-F26</f>
        <v>331.36200000000002</v>
      </c>
      <c r="G25" s="63">
        <f>G24-G26</f>
        <v>331.36200000000002</v>
      </c>
      <c r="H25" s="63">
        <f t="shared" si="1"/>
        <v>-75.752999999999986</v>
      </c>
    </row>
    <row r="26" spans="1:8" x14ac:dyDescent="0.25">
      <c r="A26" s="149" t="s">
        <v>74</v>
      </c>
      <c r="B26" s="141"/>
      <c r="C26" s="42">
        <f>C24*10%</f>
        <v>0.43600000000000005</v>
      </c>
      <c r="D26" s="63">
        <v>-7.92</v>
      </c>
      <c r="E26" s="63">
        <f>E24*10%</f>
        <v>37.325000000000003</v>
      </c>
      <c r="F26" s="63">
        <f>F24*10%</f>
        <v>36.818000000000005</v>
      </c>
      <c r="G26" s="63">
        <f>G24*10%</f>
        <v>36.818000000000005</v>
      </c>
      <c r="H26" s="63">
        <f t="shared" si="1"/>
        <v>-8.4269999999999978</v>
      </c>
    </row>
    <row r="27" spans="1:8" ht="14.25" customHeight="1" x14ac:dyDescent="0.25">
      <c r="A27" s="152" t="s">
        <v>47</v>
      </c>
      <c r="B27" s="153"/>
      <c r="C27" s="156">
        <v>4.1900000000000004</v>
      </c>
      <c r="D27" s="150">
        <v>-80.739999999999995</v>
      </c>
      <c r="E27" s="150">
        <v>337.64</v>
      </c>
      <c r="F27" s="150">
        <v>332.81</v>
      </c>
      <c r="G27" s="150">
        <v>332.81</v>
      </c>
      <c r="H27" s="63">
        <f t="shared" si="1"/>
        <v>-85.569999999999979</v>
      </c>
    </row>
    <row r="28" spans="1:8" ht="0.75" hidden="1" customHeight="1" x14ac:dyDescent="0.25">
      <c r="A28" s="154"/>
      <c r="B28" s="155"/>
      <c r="C28" s="157"/>
      <c r="D28" s="151"/>
      <c r="E28" s="151"/>
      <c r="F28" s="151"/>
      <c r="G28" s="151"/>
      <c r="H28" s="63">
        <f t="shared" si="1"/>
        <v>0</v>
      </c>
    </row>
    <row r="29" spans="1:8" x14ac:dyDescent="0.25">
      <c r="A29" s="37" t="s">
        <v>73</v>
      </c>
      <c r="B29" s="38"/>
      <c r="C29" s="42">
        <f>C27-C30</f>
        <v>3.7710000000000004</v>
      </c>
      <c r="D29" s="63">
        <v>-72.67</v>
      </c>
      <c r="E29" s="63">
        <f>E27-E30</f>
        <v>303.88</v>
      </c>
      <c r="F29" s="63">
        <f>F27-F30</f>
        <v>299.52999999999997</v>
      </c>
      <c r="G29" s="63">
        <f>G27-G30</f>
        <v>299.52999999999997</v>
      </c>
      <c r="H29" s="63">
        <f t="shared" si="1"/>
        <v>-77.020000000000024</v>
      </c>
    </row>
    <row r="30" spans="1:8" s="90" customFormat="1" x14ac:dyDescent="0.25">
      <c r="A30" s="146" t="s">
        <v>74</v>
      </c>
      <c r="B30" s="147"/>
      <c r="C30" s="88">
        <f>C27*10%</f>
        <v>0.41900000000000004</v>
      </c>
      <c r="D30" s="89">
        <v>-8.07</v>
      </c>
      <c r="E30" s="63">
        <v>33.76</v>
      </c>
      <c r="F30" s="63">
        <v>33.28</v>
      </c>
      <c r="G30" s="63">
        <v>33.28</v>
      </c>
      <c r="H30" s="89">
        <f t="shared" si="1"/>
        <v>-8.5499999999999972</v>
      </c>
    </row>
    <row r="31" spans="1:8" s="3" customFormat="1" ht="11.25" customHeight="1" x14ac:dyDescent="0.25">
      <c r="A31" s="74"/>
      <c r="B31" s="91"/>
      <c r="C31" s="87"/>
      <c r="D31" s="92"/>
      <c r="E31" s="87"/>
      <c r="F31" s="87"/>
      <c r="G31" s="93"/>
      <c r="H31" s="65"/>
    </row>
    <row r="32" spans="1:8" ht="16.5" customHeight="1" x14ac:dyDescent="0.25">
      <c r="A32" s="138" t="s">
        <v>48</v>
      </c>
      <c r="B32" s="148"/>
      <c r="C32" s="43">
        <v>7.8</v>
      </c>
      <c r="D32" s="64">
        <v>824.05</v>
      </c>
      <c r="E32" s="64">
        <v>664.06</v>
      </c>
      <c r="F32" s="64">
        <v>661.87</v>
      </c>
      <c r="G32" s="66">
        <f>G33+G34</f>
        <v>91.009999999999991</v>
      </c>
      <c r="H32" s="64">
        <f>F32-E32-G32+D32+F32</f>
        <v>1392.72</v>
      </c>
    </row>
    <row r="33" spans="1:8" ht="15.75" customHeight="1" x14ac:dyDescent="0.25">
      <c r="A33" s="37" t="s">
        <v>76</v>
      </c>
      <c r="B33" s="38"/>
      <c r="C33" s="42">
        <f>C32-C34</f>
        <v>7.02</v>
      </c>
      <c r="D33" s="63">
        <v>829.72</v>
      </c>
      <c r="E33" s="63">
        <f>E32-E34</f>
        <v>597.654</v>
      </c>
      <c r="F33" s="63">
        <f>F32-F34</f>
        <v>595.68299999999999</v>
      </c>
      <c r="G33" s="67">
        <v>24.82</v>
      </c>
      <c r="H33" s="64">
        <f t="shared" ref="H33" si="2">F33-E33-G33+D33+F33</f>
        <v>1398.6120000000001</v>
      </c>
    </row>
    <row r="34" spans="1:8" ht="13.5" customHeight="1" x14ac:dyDescent="0.25">
      <c r="A34" s="149" t="s">
        <v>74</v>
      </c>
      <c r="B34" s="141"/>
      <c r="C34" s="42">
        <f>C32*10%</f>
        <v>0.78</v>
      </c>
      <c r="D34" s="63">
        <v>-5.67</v>
      </c>
      <c r="E34" s="63">
        <f>E32*10%</f>
        <v>66.405999999999992</v>
      </c>
      <c r="F34" s="63">
        <f>F32*10%</f>
        <v>66.186999999999998</v>
      </c>
      <c r="G34" s="63">
        <v>66.19</v>
      </c>
      <c r="H34" s="64">
        <f t="shared" ref="H34" si="3">F34-E34-G34+D34+F34</f>
        <v>-5.8919999999999959</v>
      </c>
    </row>
    <row r="35" spans="1:8" ht="13.5" customHeight="1" x14ac:dyDescent="0.25">
      <c r="A35" s="121"/>
      <c r="B35" s="120"/>
      <c r="C35" s="42"/>
      <c r="D35" s="63"/>
      <c r="E35" s="63"/>
      <c r="F35" s="63"/>
      <c r="G35" s="63"/>
      <c r="H35" s="64"/>
    </row>
    <row r="36" spans="1:8" ht="13.5" customHeight="1" x14ac:dyDescent="0.25">
      <c r="A36" s="142" t="s">
        <v>140</v>
      </c>
      <c r="B36" s="143"/>
      <c r="C36" s="42"/>
      <c r="D36" s="63">
        <v>-26.08</v>
      </c>
      <c r="E36" s="63">
        <f>E38+E39+E40+E41</f>
        <v>152.30000000000001</v>
      </c>
      <c r="F36" s="63">
        <f>F38+F39+F40+F41</f>
        <v>153.4</v>
      </c>
      <c r="G36" s="63">
        <f>G38+G39+G40+G41</f>
        <v>153.4</v>
      </c>
      <c r="H36" s="64">
        <f>F36-E36-G36+D36+F36</f>
        <v>-24.97999999999999</v>
      </c>
    </row>
    <row r="37" spans="1:8" ht="13.5" customHeight="1" x14ac:dyDescent="0.25">
      <c r="A37" s="37" t="s">
        <v>141</v>
      </c>
      <c r="B37" s="117"/>
      <c r="C37" s="42"/>
      <c r="D37" s="63"/>
      <c r="E37" s="63"/>
      <c r="F37" s="63"/>
      <c r="G37" s="63"/>
      <c r="H37" s="64"/>
    </row>
    <row r="38" spans="1:8" ht="13.5" customHeight="1" x14ac:dyDescent="0.25">
      <c r="A38" s="163" t="s">
        <v>142</v>
      </c>
      <c r="B38" s="164"/>
      <c r="C38" s="42"/>
      <c r="D38" s="63">
        <v>-0.56999999999999995</v>
      </c>
      <c r="E38" s="63">
        <v>5.44</v>
      </c>
      <c r="F38" s="63">
        <v>5.28</v>
      </c>
      <c r="G38" s="63">
        <v>5.28</v>
      </c>
      <c r="H38" s="64">
        <f t="shared" ref="H38:H41" si="4">F38-E38-G38+D38+F38</f>
        <v>-0.73000000000000043</v>
      </c>
    </row>
    <row r="39" spans="1:8" ht="13.5" customHeight="1" x14ac:dyDescent="0.25">
      <c r="A39" s="163" t="s">
        <v>144</v>
      </c>
      <c r="B39" s="164"/>
      <c r="C39" s="42"/>
      <c r="D39" s="63">
        <v>-3.09</v>
      </c>
      <c r="E39" s="63">
        <v>27.18</v>
      </c>
      <c r="F39" s="63">
        <v>26.41</v>
      </c>
      <c r="G39" s="63">
        <v>26.41</v>
      </c>
      <c r="H39" s="64">
        <f t="shared" si="4"/>
        <v>-3.8599999999999994</v>
      </c>
    </row>
    <row r="40" spans="1:8" ht="13.5" customHeight="1" x14ac:dyDescent="0.25">
      <c r="A40" s="163" t="s">
        <v>145</v>
      </c>
      <c r="B40" s="164"/>
      <c r="C40" s="42"/>
      <c r="D40" s="63">
        <v>-22.03</v>
      </c>
      <c r="E40" s="63">
        <v>114.47</v>
      </c>
      <c r="F40" s="63">
        <v>116.73</v>
      </c>
      <c r="G40" s="63">
        <v>116.73</v>
      </c>
      <c r="H40" s="64">
        <f t="shared" si="4"/>
        <v>-19.769999999999996</v>
      </c>
    </row>
    <row r="41" spans="1:8" ht="13.5" customHeight="1" x14ac:dyDescent="0.25">
      <c r="A41" s="163" t="s">
        <v>143</v>
      </c>
      <c r="B41" s="164"/>
      <c r="C41" s="42"/>
      <c r="D41" s="63">
        <v>-0.39</v>
      </c>
      <c r="E41" s="63">
        <v>5.21</v>
      </c>
      <c r="F41" s="63">
        <v>4.9800000000000004</v>
      </c>
      <c r="G41" s="63">
        <v>4.9800000000000004</v>
      </c>
      <c r="H41" s="64">
        <f t="shared" si="4"/>
        <v>-0.61999999999999922</v>
      </c>
    </row>
    <row r="42" spans="1:8" s="4" customFormat="1" ht="12" customHeight="1" x14ac:dyDescent="0.25">
      <c r="A42" s="77" t="s">
        <v>122</v>
      </c>
      <c r="B42" s="85"/>
      <c r="C42" s="41"/>
      <c r="D42" s="84"/>
      <c r="E42" s="41">
        <f>E8+E32+E36</f>
        <v>2611.75</v>
      </c>
      <c r="F42" s="41">
        <f t="shared" ref="F42:G42" si="5">F8+F32+F36</f>
        <v>2602.06</v>
      </c>
      <c r="G42" s="41">
        <f t="shared" si="5"/>
        <v>2031.2</v>
      </c>
      <c r="H42" s="86"/>
    </row>
    <row r="43" spans="1:8" s="4" customFormat="1" ht="10.5" customHeight="1" x14ac:dyDescent="0.25">
      <c r="A43" s="118" t="s">
        <v>123</v>
      </c>
      <c r="B43" s="85"/>
      <c r="C43" s="41"/>
      <c r="D43" s="84"/>
      <c r="E43" s="41"/>
      <c r="F43" s="41"/>
      <c r="G43" s="77"/>
      <c r="H43" s="86"/>
    </row>
    <row r="44" spans="1:8" s="80" customFormat="1" ht="24" customHeight="1" x14ac:dyDescent="0.25">
      <c r="A44" s="167" t="s">
        <v>133</v>
      </c>
      <c r="B44" s="159"/>
      <c r="C44" s="72"/>
      <c r="D44" s="72">
        <v>27.8</v>
      </c>
      <c r="E44" s="72">
        <v>8.2899999999999991</v>
      </c>
      <c r="F44" s="72">
        <v>8.2899999999999991</v>
      </c>
      <c r="G44" s="73">
        <v>1.41</v>
      </c>
      <c r="H44" s="63">
        <f t="shared" ref="H44:H46" si="6">F44-E44-G44+D44+F44</f>
        <v>34.68</v>
      </c>
    </row>
    <row r="45" spans="1:8" s="80" customFormat="1" ht="13.5" customHeight="1" x14ac:dyDescent="0.25">
      <c r="A45" s="81" t="s">
        <v>58</v>
      </c>
      <c r="B45" s="82"/>
      <c r="C45" s="71"/>
      <c r="D45" s="71">
        <v>-1.45</v>
      </c>
      <c r="E45" s="71">
        <f>E44*17%</f>
        <v>1.4093</v>
      </c>
      <c r="F45" s="71">
        <f>F44*17%</f>
        <v>1.4093</v>
      </c>
      <c r="G45" s="70">
        <v>1.41</v>
      </c>
      <c r="H45" s="63">
        <f t="shared" si="6"/>
        <v>-1.4506999999999999</v>
      </c>
    </row>
    <row r="46" spans="1:8" s="4" customFormat="1" ht="23.25" customHeight="1" x14ac:dyDescent="0.25">
      <c r="A46" s="180" t="s">
        <v>134</v>
      </c>
      <c r="B46" s="159"/>
      <c r="C46" s="64">
        <v>150</v>
      </c>
      <c r="D46" s="64">
        <v>19.45</v>
      </c>
      <c r="E46" s="64">
        <v>0</v>
      </c>
      <c r="F46" s="64">
        <v>0</v>
      </c>
      <c r="G46" s="66">
        <v>0</v>
      </c>
      <c r="H46" s="63">
        <f t="shared" si="6"/>
        <v>19.45</v>
      </c>
    </row>
    <row r="47" spans="1:8" ht="13.5" customHeight="1" x14ac:dyDescent="0.25">
      <c r="A47" s="167" t="s">
        <v>138</v>
      </c>
      <c r="B47" s="159"/>
      <c r="C47" s="78" t="s">
        <v>137</v>
      </c>
      <c r="D47" s="78">
        <v>6.97</v>
      </c>
      <c r="E47" s="78">
        <v>0</v>
      </c>
      <c r="F47" s="78">
        <v>0</v>
      </c>
      <c r="G47" s="79">
        <v>6.97</v>
      </c>
      <c r="H47" s="63">
        <v>0</v>
      </c>
    </row>
    <row r="48" spans="1:8" s="3" customFormat="1" ht="14.25" customHeight="1" x14ac:dyDescent="0.25">
      <c r="A48" s="138" t="s">
        <v>130</v>
      </c>
      <c r="B48" s="179"/>
      <c r="C48" s="41"/>
      <c r="D48" s="83"/>
      <c r="E48" s="86">
        <f>E44+E46+E47</f>
        <v>8.2899999999999991</v>
      </c>
      <c r="F48" s="86">
        <f>F44+F46+F47</f>
        <v>8.2899999999999991</v>
      </c>
      <c r="G48" s="86">
        <f>G44+G46+G47</f>
        <v>8.379999999999999</v>
      </c>
      <c r="H48" s="83"/>
    </row>
    <row r="49" spans="1:12" s="3" customFormat="1" ht="14.25" customHeight="1" x14ac:dyDescent="0.25">
      <c r="A49" s="142" t="s">
        <v>128</v>
      </c>
      <c r="B49" s="143"/>
      <c r="C49" s="7"/>
      <c r="D49" s="7"/>
      <c r="E49" s="43">
        <f>E42+E48</f>
        <v>2620.04</v>
      </c>
      <c r="F49" s="43">
        <f>F42+F48</f>
        <v>2610.35</v>
      </c>
      <c r="G49" s="43">
        <f>G42+G48</f>
        <v>2039.5800000000002</v>
      </c>
      <c r="H49" s="7"/>
    </row>
    <row r="50" spans="1:12" s="3" customFormat="1" ht="17.25" customHeight="1" x14ac:dyDescent="0.25">
      <c r="A50" s="144" t="s">
        <v>129</v>
      </c>
      <c r="B50" s="145"/>
      <c r="C50" s="107"/>
      <c r="D50" s="89">
        <v>417.99</v>
      </c>
      <c r="E50" s="108"/>
      <c r="F50" s="108"/>
      <c r="G50" s="107"/>
      <c r="H50" s="89">
        <f>F49-E49+D50+F49-G49</f>
        <v>979.06999999999948</v>
      </c>
      <c r="I50" s="115"/>
    </row>
    <row r="51" spans="1:12" s="3" customFormat="1" ht="24.75" customHeight="1" x14ac:dyDescent="0.25">
      <c r="A51" s="144" t="s">
        <v>151</v>
      </c>
      <c r="B51" s="144"/>
      <c r="C51" s="109"/>
      <c r="D51" s="119"/>
      <c r="E51" s="110"/>
      <c r="F51" s="111"/>
      <c r="G51" s="111"/>
      <c r="H51" s="110">
        <f>H52+H53</f>
        <v>979.07000000000039</v>
      </c>
    </row>
    <row r="52" spans="1:12" s="3" customFormat="1" ht="24" customHeight="1" x14ac:dyDescent="0.25">
      <c r="A52" s="112" t="s">
        <v>126</v>
      </c>
      <c r="B52" s="112"/>
      <c r="C52" s="109"/>
      <c r="D52" s="119"/>
      <c r="E52" s="110"/>
      <c r="F52" s="111"/>
      <c r="G52" s="111"/>
      <c r="H52" s="110">
        <f>H32+H44-H45+H46+H47</f>
        <v>1448.3007000000002</v>
      </c>
      <c r="I52" s="116"/>
    </row>
    <row r="53" spans="1:12" s="3" customFormat="1" ht="26.25" customHeight="1" x14ac:dyDescent="0.25">
      <c r="A53" s="113" t="s">
        <v>127</v>
      </c>
      <c r="B53" s="114"/>
      <c r="C53" s="109"/>
      <c r="D53" s="119"/>
      <c r="E53" s="110"/>
      <c r="F53" s="111"/>
      <c r="G53" s="111"/>
      <c r="H53" s="110">
        <f>H8+H36+H45</f>
        <v>-469.23069999999984</v>
      </c>
      <c r="I53" s="116"/>
    </row>
    <row r="54" spans="1:12" s="3" customFormat="1" ht="14.25" customHeight="1" x14ac:dyDescent="0.25">
      <c r="A54" s="94"/>
      <c r="B54" s="94"/>
      <c r="C54" s="95"/>
      <c r="D54" s="96"/>
      <c r="E54" s="97"/>
      <c r="F54" s="97"/>
      <c r="G54" s="96"/>
      <c r="H54" s="96"/>
    </row>
    <row r="55" spans="1:12" ht="24.75" customHeight="1" x14ac:dyDescent="0.25">
      <c r="A55" s="181" t="s">
        <v>157</v>
      </c>
      <c r="B55" s="182"/>
      <c r="C55" s="182"/>
      <c r="D55" s="182"/>
      <c r="E55" s="182"/>
      <c r="F55" s="182"/>
      <c r="G55" s="182"/>
      <c r="H55" s="182"/>
    </row>
    <row r="56" spans="1:12" ht="20.25" customHeight="1" x14ac:dyDescent="0.25">
      <c r="A56" s="20" t="s">
        <v>154</v>
      </c>
      <c r="D56" s="22"/>
      <c r="E56" s="22"/>
      <c r="F56" s="22"/>
      <c r="G56" s="22"/>
    </row>
    <row r="57" spans="1:12" x14ac:dyDescent="0.25">
      <c r="A57" s="175" t="s">
        <v>60</v>
      </c>
      <c r="B57" s="141"/>
      <c r="C57" s="141"/>
      <c r="D57" s="125"/>
      <c r="E57" s="30" t="s">
        <v>61</v>
      </c>
      <c r="F57" s="30" t="s">
        <v>62</v>
      </c>
      <c r="G57" s="30" t="s">
        <v>131</v>
      </c>
      <c r="H57" s="6"/>
    </row>
    <row r="58" spans="1:12" ht="17.25" customHeight="1" x14ac:dyDescent="0.25">
      <c r="A58" s="176" t="s">
        <v>117</v>
      </c>
      <c r="B58" s="166"/>
      <c r="C58" s="166"/>
      <c r="D58" s="159"/>
      <c r="E58" s="31">
        <v>43191</v>
      </c>
      <c r="F58" s="30">
        <v>4</v>
      </c>
      <c r="G58" s="32">
        <v>2.44</v>
      </c>
      <c r="H58" s="6" t="s">
        <v>132</v>
      </c>
      <c r="L58" s="69"/>
    </row>
    <row r="59" spans="1:12" ht="16.5" customHeight="1" x14ac:dyDescent="0.25">
      <c r="A59" s="165" t="s">
        <v>152</v>
      </c>
      <c r="B59" s="177"/>
      <c r="C59" s="177"/>
      <c r="D59" s="178"/>
      <c r="E59" s="31">
        <v>43435</v>
      </c>
      <c r="F59" s="30" t="s">
        <v>153</v>
      </c>
      <c r="G59" s="32">
        <v>22.38</v>
      </c>
      <c r="H59" s="6" t="s">
        <v>146</v>
      </c>
      <c r="L59" s="69"/>
    </row>
    <row r="60" spans="1:12" ht="18" customHeight="1" x14ac:dyDescent="0.25">
      <c r="A60" s="165"/>
      <c r="B60" s="166"/>
      <c r="C60" s="166"/>
      <c r="D60" s="159"/>
      <c r="E60" s="31"/>
      <c r="F60" s="30"/>
      <c r="G60" s="32"/>
      <c r="H60" s="106"/>
      <c r="L60" s="69"/>
    </row>
    <row r="61" spans="1:12" x14ac:dyDescent="0.25">
      <c r="A61" s="174" t="s">
        <v>7</v>
      </c>
      <c r="B61" s="160"/>
      <c r="C61" s="160"/>
      <c r="D61" s="148"/>
      <c r="E61" s="31"/>
      <c r="F61" s="30"/>
      <c r="G61" s="32">
        <f>SUM(G58:G60)</f>
        <v>24.82</v>
      </c>
      <c r="H61" s="99"/>
    </row>
    <row r="62" spans="1:12" x14ac:dyDescent="0.25">
      <c r="A62" s="58"/>
      <c r="B62" s="56"/>
      <c r="C62" s="56"/>
      <c r="D62" s="56"/>
      <c r="E62" s="100"/>
      <c r="F62" s="101"/>
      <c r="G62" s="102"/>
      <c r="H62" s="57"/>
    </row>
    <row r="63" spans="1:12" x14ac:dyDescent="0.25">
      <c r="A63" s="20" t="s">
        <v>49</v>
      </c>
      <c r="D63" s="22"/>
      <c r="E63" s="22"/>
      <c r="F63" s="22"/>
      <c r="G63" s="22"/>
    </row>
    <row r="64" spans="1:12" x14ac:dyDescent="0.25">
      <c r="A64" s="20" t="s">
        <v>50</v>
      </c>
      <c r="D64" s="22"/>
      <c r="E64" s="22"/>
      <c r="F64" s="22"/>
      <c r="G64" s="22"/>
    </row>
    <row r="65" spans="1:8" ht="23.25" customHeight="1" x14ac:dyDescent="0.25">
      <c r="A65" s="175" t="s">
        <v>64</v>
      </c>
      <c r="B65" s="141"/>
      <c r="C65" s="141"/>
      <c r="D65" s="141"/>
      <c r="E65" s="125"/>
      <c r="F65" s="34" t="s">
        <v>62</v>
      </c>
      <c r="G65" s="33" t="s">
        <v>63</v>
      </c>
    </row>
    <row r="66" spans="1:8" x14ac:dyDescent="0.25">
      <c r="A66" s="174" t="s">
        <v>65</v>
      </c>
      <c r="B66" s="160"/>
      <c r="C66" s="160"/>
      <c r="D66" s="160"/>
      <c r="E66" s="148"/>
      <c r="F66" s="30">
        <v>9</v>
      </c>
      <c r="G66" s="30">
        <v>5788.4</v>
      </c>
    </row>
    <row r="67" spans="1:8" x14ac:dyDescent="0.25">
      <c r="A67" s="22"/>
      <c r="D67" s="22"/>
      <c r="E67" s="22"/>
      <c r="F67" s="22"/>
      <c r="G67" s="22"/>
    </row>
    <row r="68" spans="1:8" s="4" customFormat="1" x14ac:dyDescent="0.25">
      <c r="A68" s="20" t="s">
        <v>81</v>
      </c>
      <c r="B68" s="45"/>
      <c r="C68" s="46"/>
      <c r="D68" s="20"/>
      <c r="E68" s="20"/>
      <c r="F68" s="20"/>
      <c r="G68" s="20"/>
    </row>
    <row r="69" spans="1:8" x14ac:dyDescent="0.25">
      <c r="A69" s="174" t="s">
        <v>82</v>
      </c>
      <c r="B69" s="148"/>
      <c r="C69" s="171" t="s">
        <v>83</v>
      </c>
      <c r="D69" s="148"/>
      <c r="E69" s="30" t="s">
        <v>84</v>
      </c>
      <c r="F69" s="30" t="s">
        <v>85</v>
      </c>
      <c r="G69" s="30" t="s">
        <v>86</v>
      </c>
    </row>
    <row r="70" spans="1:8" x14ac:dyDescent="0.25">
      <c r="A70" s="47" t="s">
        <v>155</v>
      </c>
      <c r="B70" s="7"/>
      <c r="C70" s="172" t="s">
        <v>87</v>
      </c>
      <c r="D70" s="173"/>
      <c r="E70" s="30">
        <v>3</v>
      </c>
      <c r="F70" s="30" t="s">
        <v>87</v>
      </c>
      <c r="G70" s="30" t="s">
        <v>87</v>
      </c>
    </row>
    <row r="71" spans="1:8" x14ac:dyDescent="0.25">
      <c r="A71" s="22"/>
      <c r="D71" s="22"/>
      <c r="E71" s="22"/>
      <c r="F71" s="22"/>
      <c r="G71" s="22"/>
    </row>
    <row r="72" spans="1:8" x14ac:dyDescent="0.25">
      <c r="A72" s="20"/>
      <c r="D72" s="22"/>
      <c r="E72" s="22"/>
      <c r="F72" s="22"/>
      <c r="G72" s="22"/>
    </row>
    <row r="73" spans="1:8" x14ac:dyDescent="0.25">
      <c r="A73" s="20" t="s">
        <v>116</v>
      </c>
      <c r="E73" s="35"/>
      <c r="F73" s="60"/>
      <c r="G73" s="35"/>
    </row>
    <row r="74" spans="1:8" x14ac:dyDescent="0.25">
      <c r="A74" s="20" t="s">
        <v>156</v>
      </c>
      <c r="B74" s="61"/>
      <c r="C74" s="62"/>
      <c r="D74" s="20"/>
      <c r="E74" s="35"/>
      <c r="F74" s="60"/>
      <c r="G74" s="35"/>
    </row>
    <row r="75" spans="1:8" ht="36" customHeight="1" x14ac:dyDescent="0.25">
      <c r="A75" s="168" t="s">
        <v>158</v>
      </c>
      <c r="B75" s="169"/>
      <c r="C75" s="169"/>
      <c r="D75" s="169"/>
      <c r="E75" s="169"/>
      <c r="F75" s="169"/>
      <c r="G75" s="169"/>
      <c r="H75" s="170"/>
    </row>
    <row r="78" spans="1:8" x14ac:dyDescent="0.25">
      <c r="A78" s="20" t="s">
        <v>88</v>
      </c>
      <c r="B78" s="61"/>
      <c r="C78" s="62"/>
      <c r="D78" s="20"/>
      <c r="E78" s="20" t="s">
        <v>89</v>
      </c>
      <c r="F78" s="20"/>
    </row>
    <row r="79" spans="1:8" x14ac:dyDescent="0.25">
      <c r="A79" s="20" t="s">
        <v>90</v>
      </c>
      <c r="B79" s="61"/>
      <c r="C79" s="62"/>
      <c r="D79" s="20"/>
      <c r="E79" s="20"/>
      <c r="F79" s="20"/>
    </row>
    <row r="80" spans="1:8" x14ac:dyDescent="0.25">
      <c r="A80" s="20" t="s">
        <v>91</v>
      </c>
      <c r="B80" s="61"/>
      <c r="C80" s="62"/>
      <c r="D80" s="20"/>
      <c r="E80" s="20"/>
      <c r="F80" s="20"/>
    </row>
    <row r="81" spans="1:6" x14ac:dyDescent="0.25">
      <c r="A81" s="22"/>
      <c r="B81" s="104"/>
      <c r="C81" s="105"/>
      <c r="D81" s="22"/>
      <c r="E81" s="22"/>
      <c r="F81" s="22"/>
    </row>
    <row r="82" spans="1:6" x14ac:dyDescent="0.25">
      <c r="A82" s="22" t="s">
        <v>92</v>
      </c>
      <c r="B82" s="104"/>
      <c r="C82" s="105"/>
      <c r="D82" s="22"/>
      <c r="E82" s="22"/>
      <c r="F82" s="22"/>
    </row>
    <row r="83" spans="1:6" x14ac:dyDescent="0.25">
      <c r="A83" s="22" t="s">
        <v>93</v>
      </c>
      <c r="B83" s="104"/>
      <c r="C83" s="105" t="s">
        <v>25</v>
      </c>
      <c r="D83" s="22"/>
      <c r="E83" s="22"/>
      <c r="F83" s="22"/>
    </row>
    <row r="84" spans="1:6" x14ac:dyDescent="0.25">
      <c r="A84" s="22" t="s">
        <v>94</v>
      </c>
      <c r="B84" s="104"/>
      <c r="C84" s="105" t="s">
        <v>95</v>
      </c>
      <c r="D84" s="22"/>
      <c r="E84" s="22"/>
      <c r="F84" s="22"/>
    </row>
    <row r="85" spans="1:6" x14ac:dyDescent="0.25">
      <c r="A85" s="22" t="s">
        <v>96</v>
      </c>
      <c r="B85" s="104"/>
      <c r="C85" s="105" t="s">
        <v>97</v>
      </c>
      <c r="D85" s="22"/>
      <c r="E85" s="22"/>
      <c r="F85" s="22"/>
    </row>
  </sheetData>
  <mergeCells count="48">
    <mergeCell ref="A60:D60"/>
    <mergeCell ref="A47:B47"/>
    <mergeCell ref="A44:B44"/>
    <mergeCell ref="A75:H75"/>
    <mergeCell ref="C69:D69"/>
    <mergeCell ref="C70:D70"/>
    <mergeCell ref="A69:B69"/>
    <mergeCell ref="A61:D61"/>
    <mergeCell ref="A65:E65"/>
    <mergeCell ref="A66:E66"/>
    <mergeCell ref="A57:D57"/>
    <mergeCell ref="A58:D58"/>
    <mergeCell ref="A59:D59"/>
    <mergeCell ref="A48:B48"/>
    <mergeCell ref="A46:B46"/>
    <mergeCell ref="A55:H55"/>
    <mergeCell ref="A14:B14"/>
    <mergeCell ref="A15:B15"/>
    <mergeCell ref="A17:B17"/>
    <mergeCell ref="A18:B18"/>
    <mergeCell ref="A21:B21"/>
    <mergeCell ref="A20:B20"/>
    <mergeCell ref="A36:B36"/>
    <mergeCell ref="A38:B38"/>
    <mergeCell ref="A39:B39"/>
    <mergeCell ref="A40:B40"/>
    <mergeCell ref="A41:B41"/>
    <mergeCell ref="A4:B4"/>
    <mergeCell ref="A8:B8"/>
    <mergeCell ref="A10:B10"/>
    <mergeCell ref="A11:H11"/>
    <mergeCell ref="A12:B12"/>
    <mergeCell ref="A3:B3"/>
    <mergeCell ref="A7:H7"/>
    <mergeCell ref="A49:B49"/>
    <mergeCell ref="A50:B50"/>
    <mergeCell ref="A51:B51"/>
    <mergeCell ref="A30:B30"/>
    <mergeCell ref="A32:B32"/>
    <mergeCell ref="A34:B34"/>
    <mergeCell ref="A23:B23"/>
    <mergeCell ref="G27:G28"/>
    <mergeCell ref="A26:B26"/>
    <mergeCell ref="A27:B28"/>
    <mergeCell ref="C27:C28"/>
    <mergeCell ref="D27:D28"/>
    <mergeCell ref="E27:E28"/>
    <mergeCell ref="F27:F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2019-01-22T03:25:46Z</cp:lastPrinted>
  <dcterms:created xsi:type="dcterms:W3CDTF">2013-02-18T04:38:06Z</dcterms:created>
  <dcterms:modified xsi:type="dcterms:W3CDTF">2019-02-10T23:14:55Z</dcterms:modified>
</cp:coreProperties>
</file>