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Фин.отчеты\2019 г. отчеты\УК-0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H54" i="8" l="1"/>
  <c r="H53" i="8"/>
  <c r="G45" i="8"/>
  <c r="G46" i="8"/>
  <c r="F46" i="8"/>
  <c r="E46" i="8"/>
  <c r="D10" i="8"/>
  <c r="F8" i="8"/>
  <c r="F10" i="8"/>
  <c r="E8" i="8"/>
  <c r="E10" i="8"/>
  <c r="H10" i="8"/>
  <c r="D9" i="8"/>
  <c r="D14" i="8"/>
  <c r="F33" i="8"/>
  <c r="F32" i="8"/>
  <c r="E33" i="8"/>
  <c r="E32" i="8"/>
  <c r="G64" i="8"/>
  <c r="G32" i="8"/>
  <c r="H32" i="8"/>
  <c r="H43" i="8"/>
  <c r="H45" i="8"/>
  <c r="H47" i="8"/>
  <c r="H8" i="8"/>
  <c r="D33" i="8"/>
  <c r="G33" i="8"/>
  <c r="H33" i="8"/>
  <c r="F35" i="8"/>
  <c r="E35" i="8"/>
  <c r="G37" i="8"/>
  <c r="G38" i="8"/>
  <c r="G39" i="8"/>
  <c r="G40" i="8"/>
  <c r="G35" i="8"/>
  <c r="H35" i="8"/>
  <c r="F41" i="8"/>
  <c r="F49" i="8"/>
  <c r="F50" i="8"/>
  <c r="E41" i="8"/>
  <c r="E49" i="8"/>
  <c r="E50" i="8"/>
  <c r="D51" i="8"/>
  <c r="G12" i="8"/>
  <c r="G15" i="8"/>
  <c r="G18" i="8"/>
  <c r="G21" i="8"/>
  <c r="G24" i="8"/>
  <c r="G27" i="8"/>
  <c r="G8" i="8"/>
  <c r="G31" i="8"/>
  <c r="G41" i="8"/>
  <c r="G49" i="8"/>
  <c r="G50" i="8"/>
  <c r="H51" i="8"/>
  <c r="H52" i="8"/>
  <c r="F44" i="8"/>
  <c r="G10" i="8"/>
  <c r="D20" i="8"/>
  <c r="D19" i="8"/>
  <c r="D17" i="8"/>
  <c r="D16" i="8"/>
  <c r="D13" i="8"/>
  <c r="C8" i="8"/>
  <c r="C10" i="8"/>
  <c r="C9" i="8"/>
  <c r="G29" i="8"/>
  <c r="G28" i="8"/>
  <c r="G26" i="8"/>
  <c r="G25" i="8"/>
  <c r="G23" i="8"/>
  <c r="G22" i="8"/>
  <c r="G20" i="8"/>
  <c r="G19" i="8"/>
  <c r="G17" i="8"/>
  <c r="G16" i="8"/>
  <c r="G14" i="8"/>
  <c r="G13" i="8"/>
  <c r="F29" i="8"/>
  <c r="F28" i="8"/>
  <c r="E29" i="8"/>
  <c r="E28" i="8"/>
  <c r="F26" i="8"/>
  <c r="E26" i="8"/>
  <c r="F25" i="8"/>
  <c r="E25" i="8"/>
  <c r="F23" i="8"/>
  <c r="E23" i="8"/>
  <c r="F22" i="8"/>
  <c r="E22" i="8"/>
  <c r="F20" i="8"/>
  <c r="E20" i="8"/>
  <c r="F19" i="8"/>
  <c r="E19" i="8"/>
  <c r="F17" i="8"/>
  <c r="E17" i="8"/>
  <c r="F16" i="8"/>
  <c r="E16" i="8"/>
  <c r="F9" i="8"/>
  <c r="E9" i="8"/>
  <c r="F14" i="8"/>
  <c r="F13" i="8"/>
  <c r="E14" i="8"/>
  <c r="H40" i="8"/>
  <c r="H39" i="8"/>
  <c r="H38" i="8"/>
  <c r="H37" i="8"/>
  <c r="H31" i="8"/>
  <c r="G9" i="8"/>
  <c r="E13" i="8"/>
  <c r="D23" i="8"/>
  <c r="D22" i="8"/>
  <c r="E44" i="8"/>
  <c r="C33" i="8"/>
  <c r="C32" i="8"/>
  <c r="C26" i="8"/>
  <c r="C25" i="8"/>
  <c r="C23" i="8"/>
  <c r="C22" i="8"/>
  <c r="C20" i="8"/>
  <c r="C19" i="8"/>
  <c r="C17" i="8"/>
  <c r="C16" i="8"/>
  <c r="H9" i="8"/>
  <c r="D29" i="8"/>
  <c r="H29" i="8"/>
  <c r="D28" i="8"/>
  <c r="H28" i="8"/>
  <c r="H27" i="8"/>
  <c r="D26" i="8"/>
  <c r="H26" i="8"/>
  <c r="D25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C29" i="8"/>
  <c r="C28" i="8"/>
  <c r="C14" i="8"/>
  <c r="C13" i="8"/>
</calcChain>
</file>

<file path=xl/sharedStrings.xml><?xml version="1.0" encoding="utf-8"?>
<sst xmlns="http://schemas.openxmlformats.org/spreadsheetml/2006/main" count="195" uniqueCount="169">
  <si>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</si>
  <si>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</si>
  <si>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</si>
  <si>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</si>
  <si>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</si>
  <si>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</si>
  <si>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</si>
  <si>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</si>
  <si>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</si>
  <si>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</si>
  <si>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</si>
  <si>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</si>
  <si>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</si>
  <si>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</si>
  <si>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</si>
  <si>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</si>
  <si>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</si>
  <si>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</si>
  <si>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</si>
  <si>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</si>
  <si>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</si>
  <si>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</si>
  <si>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</si>
  <si>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</si>
  <si>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</si>
  <si>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</si>
  <si>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</si>
  <si>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</si>
  <si>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</si>
  <si>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</si>
  <si>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</si>
  <si>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</si>
  <si>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</si>
  <si>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</si>
  <si>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</si>
  <si>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</si>
  <si>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</si>
  <si>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</si>
  <si>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</si>
  <si>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</si>
  <si>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</si>
  <si>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</si>
  <si>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</si>
  <si>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</si>
  <si>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</si>
  <si>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</si>
  <si>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</si>
  <si>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</si>
  <si>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</si>
  <si>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</si>
  <si>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</si>
  <si>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</si>
  <si>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</si>
  <si>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</si>
  <si>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1.4 Сан содерж. м/провода</t>
  </si>
  <si>
    <t>в т.ч. услуги по управлению, налоги</t>
  </si>
  <si>
    <t xml:space="preserve">     uk-lr.ru</t>
  </si>
  <si>
    <t>Наименование работ</t>
  </si>
  <si>
    <t>период</t>
  </si>
  <si>
    <t>количество</t>
  </si>
  <si>
    <t>Вид услуги</t>
  </si>
  <si>
    <t>Тех обслуживание лифтов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</si>
  <si>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</si>
  <si>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</si>
  <si>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</si>
  <si>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</si>
  <si>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</si>
  <si>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</si>
  <si>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</si>
  <si>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</si>
  <si>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</si>
  <si>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</si>
  <si>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</si>
  <si>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</si>
  <si>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Договор управления</t>
  </si>
  <si>
    <t>от 27 .04. 2005г. Серия 25 № 01277949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</si>
  <si>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</si>
  <si>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</si>
  <si>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</si>
  <si>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</si>
  <si>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</si>
  <si>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</si>
  <si>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 xml:space="preserve">Генеральный директор </t>
  </si>
  <si>
    <t xml:space="preserve">ООО "Управляющая компания </t>
  </si>
  <si>
    <t>пр-кт .Красного Знамени, 82</t>
  </si>
  <si>
    <t>Санитарный отдел-</t>
  </si>
  <si>
    <t>Производственный отдел-</t>
  </si>
  <si>
    <t>2-220-388</t>
  </si>
  <si>
    <t>Плановый отдел-</t>
  </si>
  <si>
    <t>uklr2006@mail.ru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</si>
  <si>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</si>
  <si>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</si>
  <si>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</si>
  <si>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</si>
  <si>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</si>
  <si>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</si>
  <si>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</si>
  <si>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</si>
  <si>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</si>
  <si>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</si>
  <si>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</si>
  <si>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</si>
  <si>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</si>
  <si>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</si>
  <si>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№ 82 по ул. Красного Знамени</t>
  </si>
  <si>
    <t>ул. Толстого, 25</t>
  </si>
  <si>
    <t>2-673-747</t>
  </si>
  <si>
    <t>01.02.2008г.</t>
  </si>
  <si>
    <t>Часть 4</t>
  </si>
  <si>
    <t>Ленинского района"</t>
  </si>
  <si>
    <t>ул. Тунгусская, 8</t>
  </si>
  <si>
    <t>ООО "Стройцентрприм"</t>
  </si>
  <si>
    <t>Количество проживающих</t>
  </si>
  <si>
    <t>нет</t>
  </si>
  <si>
    <t>итого по дому:</t>
  </si>
  <si>
    <t>Всего д/средств с учетом остатков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</si>
  <si>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</si>
  <si>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</si>
  <si>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</si>
  <si>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1. Текущий ремонт коммуникаций, проходящих через нежилые помещения</t>
  </si>
  <si>
    <t>2. Реклама в лифтах, исполн. ООО Правильный формат</t>
  </si>
  <si>
    <t>итого прочие:</t>
  </si>
  <si>
    <t>итого:</t>
  </si>
  <si>
    <t>Прочие услуги:</t>
  </si>
  <si>
    <t>сумма, т.р.</t>
  </si>
  <si>
    <t xml:space="preserve"> Ресо-Гарантия</t>
  </si>
  <si>
    <t>3. Ростелеком (провайдеры)</t>
  </si>
  <si>
    <t>3.Коммунальные услуги, всего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</si>
  <si>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</si>
  <si>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</si>
  <si>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</si>
  <si>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</si>
  <si>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 энергия на содержание ОИ МКД</t>
  </si>
  <si>
    <t xml:space="preserve">                       Отчет ООО "Управляющей компании Ленинского района"  за 2019 г.</t>
  </si>
  <si>
    <t>Тяптин Андрей Александрович</t>
  </si>
  <si>
    <t>ООО "Восток-Мегаполис"</t>
  </si>
  <si>
    <t>7 586,50 м2</t>
  </si>
  <si>
    <t>113,80 м2</t>
  </si>
  <si>
    <t>Всего: 1977,20 м2</t>
  </si>
  <si>
    <t>254 чел</t>
  </si>
  <si>
    <t>ООО " Территория"</t>
  </si>
  <si>
    <t>1.Отчет об исполнении договора управления за 2019 г.(тыс.р.)</t>
  </si>
  <si>
    <t>переходящие остатки д/ср-в на начало 01.01. 2019 г.</t>
  </si>
  <si>
    <t xml:space="preserve"> начисления и фактическое поступление средств по статьям затрат за 2019 г.(тыс.р.)</t>
  </si>
  <si>
    <t>переходящие остатки д/ср-в на конец  2019 г.</t>
  </si>
  <si>
    <t>3. Перечень работ, выполненных по статье " текущий ремонт"  в 2019 году.</t>
  </si>
  <si>
    <t>План по статье "текущий ремонт" на 2020 год</t>
  </si>
  <si>
    <t>А.А.Тяптин</t>
  </si>
  <si>
    <t>2-205-087</t>
  </si>
  <si>
    <t>Ремонт лифта- п.3 замена КВШ</t>
  </si>
  <si>
    <t>4 шт</t>
  </si>
  <si>
    <t>1 шт</t>
  </si>
  <si>
    <t>Лифт ДВ</t>
  </si>
  <si>
    <t>Ремонт теплового узла</t>
  </si>
  <si>
    <t>1 комплекс</t>
  </si>
  <si>
    <t>СтройЦентрПрим</t>
  </si>
  <si>
    <t>Косметич.ремонт подъезда - 1й подъезд</t>
  </si>
  <si>
    <t>388 м2</t>
  </si>
  <si>
    <t>Позитив Плюс</t>
  </si>
  <si>
    <t>Аварийный ремонт кровли</t>
  </si>
  <si>
    <t>208 м2</t>
  </si>
  <si>
    <t xml:space="preserve">Обязательное страхование лифтов </t>
  </si>
  <si>
    <t>сумма снижения в рублях</t>
  </si>
  <si>
    <t>150 р в мес</t>
  </si>
  <si>
    <t>700 р мес</t>
  </si>
  <si>
    <t>Предложение Управляющей компании:  1. ремонт розлива системы центрального отопления.                                                                                                                                       2. косметический ремонт подъездов. Собственникам, необходимо представить протокол общего собрания, о проведении указанных работ, либо принять  собственное решение и направить информацию в Управляющую компанию, для формирования плана текущего ремонта на 2020 год.</t>
  </si>
  <si>
    <t>Исп:</t>
  </si>
  <si>
    <r>
      <t>ИСХ  №</t>
    </r>
    <r>
      <rPr>
        <b/>
        <u/>
        <sz val="9"/>
        <color theme="1"/>
        <rFont val="Calibri"/>
        <family val="2"/>
        <charset val="204"/>
        <scheme val="minor"/>
      </rPr>
      <t xml:space="preserve">     372/03 от  02.02.2020 год    </t>
    </r>
  </si>
  <si>
    <t xml:space="preserve">          ООО "Управляющая компания Ленинского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</si>
</sst>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90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7" xfId="1" applyFont="1" applyFill="1" applyBorder="1" applyAlignment="1">
      <alignment horizontal="left"/>
    </xf>
    <xf numFmtId="0" fontId="3" fillId="0" borderId="1" xfId="0" applyFont="1" applyFill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7" xfId="1" applyFont="1" applyFill="1" applyBorder="1" applyAlignment="1">
      <alignment horizontal="left"/>
    </xf>
    <xf numFmtId="0" fontId="10" fillId="0" borderId="7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17" fontId="6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164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9" fillId="0" borderId="1" xfId="0" applyNumberFormat="1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6" fillId="0" borderId="1" xfId="0" applyFont="1" applyBorder="1"/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15" fillId="0" borderId="1" xfId="0" applyFont="1" applyBorder="1" applyAlignment="1"/>
    <xf numFmtId="0" fontId="15" fillId="0" borderId="1" xfId="0" applyFont="1" applyBorder="1"/>
    <xf numFmtId="0" fontId="15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6" fillId="0" borderId="0" xfId="0" applyFont="1" applyBorder="1" applyAlignment="1"/>
    <xf numFmtId="0" fontId="0" fillId="0" borderId="0" xfId="0" applyFill="1" applyBorder="1" applyAlignment="1"/>
    <xf numFmtId="2" fontId="0" fillId="0" borderId="0" xfId="0" applyNumberFormat="1"/>
    <xf numFmtId="164" fontId="9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2" borderId="0" xfId="0" applyFill="1"/>
    <xf numFmtId="2" fontId="0" fillId="2" borderId="0" xfId="0" applyNumberFormat="1" applyFill="1"/>
    <xf numFmtId="164" fontId="0" fillId="2" borderId="0" xfId="0" applyNumberFormat="1" applyFill="1"/>
    <xf numFmtId="164" fontId="9" fillId="2" borderId="1" xfId="0" applyNumberFormat="1" applyFont="1" applyFill="1" applyBorder="1" applyAlignment="1">
      <alignment horizontal="center" wrapText="1"/>
    </xf>
    <xf numFmtId="0" fontId="3" fillId="2" borderId="2" xfId="0" applyFont="1" applyFill="1" applyBorder="1"/>
    <xf numFmtId="0" fontId="3" fillId="2" borderId="6" xfId="0" applyFont="1" applyFill="1" applyBorder="1"/>
    <xf numFmtId="164" fontId="0" fillId="0" borderId="0" xfId="0" applyNumberFormat="1"/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4" fillId="0" borderId="6" xfId="0" applyFont="1" applyBorder="1" applyAlignment="1"/>
    <xf numFmtId="0" fontId="9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9" fillId="0" borderId="2" xfId="0" applyFont="1" applyFill="1" applyBorder="1" applyAlignment="1"/>
    <xf numFmtId="0" fontId="0" fillId="0" borderId="5" xfId="0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 wrapText="1"/>
    </xf>
    <xf numFmtId="0" fontId="0" fillId="0" borderId="7" xfId="0" applyFill="1" applyBorder="1" applyAlignment="1">
      <alignment horizontal="center" wrapText="1"/>
    </xf>
    <xf numFmtId="164" fontId="9" fillId="0" borderId="7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2" fontId="0" fillId="0" borderId="0" xfId="0" applyNumberFormat="1" applyFill="1"/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164" fontId="16" fillId="0" borderId="0" xfId="0" applyNumberFormat="1" applyFont="1" applyAlignment="1">
      <alignment horizontal="center"/>
    </xf>
    <xf numFmtId="0" fontId="9" fillId="2" borderId="1" xfId="0" applyFont="1" applyFill="1" applyBorder="1" applyAlignment="1"/>
    <xf numFmtId="0" fontId="9" fillId="2" borderId="7" xfId="0" applyFont="1" applyFill="1" applyBorder="1" applyAlignment="1">
      <alignment wrapText="1"/>
    </xf>
    <xf numFmtId="0" fontId="9" fillId="2" borderId="5" xfId="0" applyFont="1" applyFill="1" applyBorder="1" applyAlignment="1">
      <alignment wrapText="1"/>
    </xf>
    <xf numFmtId="0" fontId="9" fillId="2" borderId="6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left"/>
    </xf>
    <xf numFmtId="0" fontId="10" fillId="0" borderId="6" xfId="1" applyFont="1" applyFill="1" applyBorder="1" applyAlignment="1">
      <alignment horizontal="left"/>
    </xf>
    <xf numFmtId="4" fontId="0" fillId="0" borderId="0" xfId="0" applyNumberFormat="1" applyAlignment="1">
      <alignment horizontal="center"/>
    </xf>
    <xf numFmtId="4" fontId="0" fillId="0" borderId="0" xfId="0" applyNumberFormat="1"/>
    <xf numFmtId="4" fontId="3" fillId="0" borderId="1" xfId="0" applyNumberFormat="1" applyFont="1" applyFill="1" applyBorder="1" applyAlignment="1">
      <alignment horizontal="center" wrapText="1"/>
    </xf>
    <xf numFmtId="4" fontId="3" fillId="0" borderId="2" xfId="0" applyNumberFormat="1" applyFont="1" applyFill="1" applyBorder="1" applyAlignment="1">
      <alignment horizontal="center" wrapText="1"/>
    </xf>
    <xf numFmtId="4" fontId="9" fillId="0" borderId="1" xfId="0" applyNumberFormat="1" applyFont="1" applyFill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4" fontId="9" fillId="0" borderId="2" xfId="0" applyNumberFormat="1" applyFont="1" applyBorder="1" applyAlignment="1">
      <alignment horizontal="center"/>
    </xf>
    <xf numFmtId="4" fontId="3" fillId="0" borderId="6" xfId="0" applyNumberFormat="1" applyFont="1" applyBorder="1" applyAlignment="1">
      <alignment horizontal="center"/>
    </xf>
    <xf numFmtId="4" fontId="9" fillId="0" borderId="2" xfId="0" applyNumberFormat="1" applyFont="1" applyFill="1" applyBorder="1" applyAlignment="1">
      <alignment horizontal="center"/>
    </xf>
    <xf numFmtId="4" fontId="3" fillId="0" borderId="1" xfId="0" applyNumberFormat="1" applyFont="1" applyBorder="1"/>
    <xf numFmtId="4" fontId="3" fillId="2" borderId="1" xfId="0" applyNumberFormat="1" applyFont="1" applyFill="1" applyBorder="1" applyAlignment="1">
      <alignment horizontal="center" wrapText="1"/>
    </xf>
    <xf numFmtId="4" fontId="9" fillId="2" borderId="1" xfId="0" applyNumberFormat="1" applyFont="1" applyFill="1" applyBorder="1" applyAlignment="1">
      <alignment horizontal="center"/>
    </xf>
    <xf numFmtId="4" fontId="9" fillId="2" borderId="1" xfId="0" applyNumberFormat="1" applyFont="1" applyFill="1" applyBorder="1" applyAlignment="1"/>
    <xf numFmtId="4" fontId="9" fillId="0" borderId="7" xfId="0" applyNumberFormat="1" applyFont="1" applyFill="1" applyBorder="1" applyAlignment="1">
      <alignment horizontal="center"/>
    </xf>
    <xf numFmtId="4" fontId="6" fillId="0" borderId="0" xfId="0" applyNumberFormat="1" applyFont="1"/>
    <xf numFmtId="4" fontId="6" fillId="0" borderId="1" xfId="0" applyNumberFormat="1" applyFont="1" applyBorder="1" applyAlignment="1">
      <alignment horizontal="center"/>
    </xf>
    <xf numFmtId="4" fontId="12" fillId="0" borderId="1" xfId="0" applyNumberFormat="1" applyFont="1" applyBorder="1" applyAlignment="1">
      <alignment horizontal="center"/>
    </xf>
    <xf numFmtId="4" fontId="9" fillId="0" borderId="1" xfId="0" applyNumberFormat="1" applyFont="1" applyBorder="1"/>
    <xf numFmtId="4" fontId="6" fillId="0" borderId="1" xfId="0" applyNumberFormat="1" applyFont="1" applyBorder="1" applyAlignment="1"/>
    <xf numFmtId="4" fontId="6" fillId="0" borderId="1" xfId="0" applyNumberFormat="1" applyFont="1" applyBorder="1" applyAlignment="1">
      <alignment horizontal="center" wrapText="1"/>
    </xf>
    <xf numFmtId="4" fontId="12" fillId="0" borderId="0" xfId="0" applyNumberFormat="1" applyFont="1"/>
    <xf numFmtId="4" fontId="4" fillId="0" borderId="0" xfId="0" applyNumberFormat="1" applyFont="1"/>
    <xf numFmtId="4" fontId="0" fillId="2" borderId="0" xfId="0" applyNumberFormat="1" applyFill="1" applyAlignment="1">
      <alignment horizontal="center"/>
    </xf>
    <xf numFmtId="3" fontId="6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9" fillId="0" borderId="3" xfId="0" applyNumberFormat="1" applyFont="1" applyBorder="1" applyAlignment="1">
      <alignment horizontal="center"/>
    </xf>
    <xf numFmtId="4" fontId="3" fillId="2" borderId="3" xfId="0" applyNumberFormat="1" applyFont="1" applyFill="1" applyBorder="1" applyAlignment="1">
      <alignment horizontal="center" wrapText="1"/>
    </xf>
    <xf numFmtId="164" fontId="9" fillId="2" borderId="3" xfId="0" applyNumberFormat="1" applyFont="1" applyFill="1" applyBorder="1" applyAlignment="1">
      <alignment horizontal="center" wrapText="1"/>
    </xf>
    <xf numFmtId="164" fontId="9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4" fontId="9" fillId="0" borderId="4" xfId="0" applyNumberFormat="1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6" xfId="2" applyNumberFormat="1" applyFill="1" applyBorder="1" applyAlignment="1" applyProtection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6" xfId="2" applyNumberFormat="1" applyFont="1" applyFill="1" applyBorder="1" applyAlignment="1" applyProtection="1">
      <alignment horizontal="center"/>
    </xf>
    <xf numFmtId="49" fontId="10" fillId="0" borderId="6" xfId="1" applyNumberFormat="1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9" fillId="2" borderId="5" xfId="0" applyFont="1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6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9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9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7" fillId="2" borderId="7" xfId="0" applyFont="1" applyFill="1" applyBorder="1" applyAlignment="1">
      <alignment wrapText="1"/>
    </xf>
    <xf numFmtId="0" fontId="7" fillId="0" borderId="7" xfId="0" applyFont="1" applyBorder="1" applyAlignment="1">
      <alignment wrapText="1"/>
    </xf>
    <xf numFmtId="0" fontId="9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9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164" fontId="3" fillId="0" borderId="2" xfId="0" applyNumberFormat="1" applyFont="1" applyBorder="1" applyAlignment="1">
      <alignment horizontal="center"/>
    </xf>
    <xf numFmtId="0" fontId="0" fillId="0" borderId="6" xfId="0" applyBorder="1" applyAlignment="1"/>
    <xf numFmtId="0" fontId="16" fillId="0" borderId="2" xfId="0" applyNumberFormat="1" applyFont="1" applyBorder="1" applyAlignment="1">
      <alignment horizontal="center"/>
    </xf>
    <xf numFmtId="0" fontId="16" fillId="0" borderId="6" xfId="0" applyNumberFormat="1" applyFont="1" applyBorder="1" applyAlignment="1"/>
    <xf numFmtId="0" fontId="6" fillId="0" borderId="2" xfId="0" applyFont="1" applyBorder="1" applyAlignment="1"/>
    <xf numFmtId="0" fontId="12" fillId="0" borderId="2" xfId="0" applyFont="1" applyBorder="1" applyAlignment="1"/>
    <xf numFmtId="0" fontId="4" fillId="0" borderId="5" xfId="0" applyFont="1" applyBorder="1" applyAlignment="1"/>
    <xf numFmtId="0" fontId="4" fillId="0" borderId="6" xfId="0" applyFont="1" applyBorder="1" applyAlignment="1"/>
    <xf numFmtId="0" fontId="0" fillId="0" borderId="5" xfId="0" applyBorder="1" applyAlignment="1"/>
    <xf numFmtId="0" fontId="9" fillId="0" borderId="2" xfId="0" applyFont="1" applyFill="1" applyBorder="1" applyAlignment="1"/>
    <xf numFmtId="0" fontId="3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  <xf numFmtId="0" fontId="9" fillId="0" borderId="2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3" fillId="2" borderId="8" xfId="0" applyFont="1" applyFill="1" applyBorder="1" applyAlignment="1">
      <alignment wrapText="1"/>
    </xf>
    <xf numFmtId="0" fontId="6" fillId="2" borderId="0" xfId="0" applyFont="1" applyFill="1" applyAlignment="1">
      <alignment wrapText="1"/>
    </xf>
    <xf numFmtId="0" fontId="0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9" fillId="0" borderId="4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9" fillId="0" borderId="2" xfId="0" applyFont="1" applyFill="1" applyBorder="1" applyAlignment="1">
      <alignment horizontal="left"/>
    </xf>
    <xf numFmtId="0" fontId="4" fillId="0" borderId="6" xfId="0" applyFont="1" applyBorder="1" applyAlignment="1">
      <alignment horizontal="left"/>
    </xf>
    <xf numFmtId="0" fontId="3" fillId="0" borderId="4" xfId="0" applyFont="1" applyBorder="1" applyAlignment="1">
      <alignment wrapText="1"/>
    </xf>
    <xf numFmtId="0" fontId="3" fillId="0" borderId="8" xfId="0" applyFont="1" applyBorder="1" applyAlignment="1">
      <alignment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8"/>
  <sheetViews>
    <sheetView tabSelected="1" zoomScale="120" zoomScaleNormal="120" workbookViewId="0">
      <selection activeCell="G8" sqref="G8"/>
    </sheetView>
  </sheetViews>
  <sheetFormatPr defaultRowHeight="15" x14ac:dyDescent="0.25"/>
  <cols>
    <col min="1" max="1" width="3" customWidth="1"/>
    <col min="2" max="2" width="27.85546875" customWidth="1"/>
    <col min="3" max="3" width="22.42578125" customWidth="1"/>
    <col min="4" max="4" width="26.85546875" customWidth="1"/>
    <col min="5" max="5" width="31.85546875" customWidth="1"/>
  </cols>
  <sheetData>
    <row r="1" spans="1:4" x14ac:dyDescent="0.25">
      <c r="A1" s="2" t="s">
        <v>133</v>
      </c>
      <c r="C1" s="1"/>
    </row>
    <row r="2" spans="1:4" ht="15" customHeight="1" x14ac:dyDescent="0.25">
      <c r="A2" s="2" t="s">
        <v>50</v>
      </c>
      <c r="C2" s="4"/>
    </row>
    <row r="3" spans="1:4" ht="15.75" x14ac:dyDescent="0.25">
      <c r="B3" s="4" t="s">
        <v>10</v>
      </c>
      <c r="C3" s="22" t="s">
        <v>104</v>
      </c>
    </row>
    <row r="4" spans="1:4" ht="14.25" customHeight="1" x14ac:dyDescent="0.25">
      <c r="A4" s="20" t="s">
        <v>167</v>
      </c>
      <c r="C4" s="4"/>
    </row>
    <row r="5" spans="1:4" ht="15" customHeight="1" x14ac:dyDescent="0.25">
      <c r="A5" s="4" t="s">
        <v>8</v>
      </c>
      <c r="C5" s="4"/>
    </row>
    <row r="6" spans="1:4" s="21" customFormat="1" ht="12.75" customHeight="1" x14ac:dyDescent="0.25">
      <c r="A6" s="4" t="s">
        <v>51</v>
      </c>
      <c r="C6" s="19"/>
    </row>
    <row r="7" spans="1:4" s="21" customFormat="1" ht="12.75" customHeight="1" x14ac:dyDescent="0.25">
      <c r="A7" s="5"/>
      <c r="B7"/>
      <c r="C7"/>
      <c r="D7"/>
    </row>
    <row r="8" spans="1:4" s="3" customFormat="1" ht="15" customHeight="1" x14ac:dyDescent="0.25">
      <c r="A8" s="11" t="s">
        <v>0</v>
      </c>
      <c r="B8" s="12" t="s">
        <v>9</v>
      </c>
      <c r="C8" s="25" t="s">
        <v>168</v>
      </c>
      <c r="D8" s="9"/>
    </row>
    <row r="9" spans="1:4" s="3" customFormat="1" ht="17.25" customHeight="1" x14ac:dyDescent="0.25">
      <c r="A9" s="11" t="s">
        <v>1</v>
      </c>
      <c r="B9" s="12" t="s">
        <v>11</v>
      </c>
      <c r="C9" s="134" t="s">
        <v>134</v>
      </c>
      <c r="D9" s="135"/>
    </row>
    <row r="10" spans="1:4" s="3" customFormat="1" ht="24" customHeight="1" x14ac:dyDescent="0.25">
      <c r="A10" s="11" t="s">
        <v>2</v>
      </c>
      <c r="B10" s="13" t="s">
        <v>12</v>
      </c>
      <c r="C10" s="136" t="s">
        <v>75</v>
      </c>
      <c r="D10" s="130"/>
    </row>
    <row r="11" spans="1:4" s="3" customFormat="1" ht="15" customHeight="1" x14ac:dyDescent="0.25">
      <c r="A11" s="11" t="s">
        <v>3</v>
      </c>
      <c r="B11" s="12" t="s">
        <v>13</v>
      </c>
      <c r="C11" s="134" t="s">
        <v>14</v>
      </c>
      <c r="D11" s="135"/>
    </row>
    <row r="12" spans="1:4" s="3" customFormat="1" ht="16.5" customHeight="1" x14ac:dyDescent="0.25">
      <c r="A12" s="137">
        <v>5</v>
      </c>
      <c r="B12" s="137" t="s">
        <v>90</v>
      </c>
      <c r="C12" s="44" t="s">
        <v>91</v>
      </c>
      <c r="D12" s="45" t="s">
        <v>92</v>
      </c>
    </row>
    <row r="13" spans="1:4" s="3" customFormat="1" ht="14.25" customHeight="1" x14ac:dyDescent="0.25">
      <c r="A13" s="137"/>
      <c r="B13" s="137"/>
      <c r="C13" s="44" t="s">
        <v>93</v>
      </c>
      <c r="D13" s="45" t="s">
        <v>94</v>
      </c>
    </row>
    <row r="14" spans="1:4" s="3" customFormat="1" x14ac:dyDescent="0.25">
      <c r="A14" s="137"/>
      <c r="B14" s="137"/>
      <c r="C14" s="44" t="s">
        <v>95</v>
      </c>
      <c r="D14" s="45" t="s">
        <v>96</v>
      </c>
    </row>
    <row r="15" spans="1:4" s="3" customFormat="1" ht="16.5" customHeight="1" x14ac:dyDescent="0.25">
      <c r="A15" s="137"/>
      <c r="B15" s="137"/>
      <c r="C15" s="44" t="s">
        <v>97</v>
      </c>
      <c r="D15" s="45" t="s">
        <v>99</v>
      </c>
    </row>
    <row r="16" spans="1:4" s="3" customFormat="1" ht="16.5" customHeight="1" x14ac:dyDescent="0.25">
      <c r="A16" s="137"/>
      <c r="B16" s="137"/>
      <c r="C16" s="44" t="s">
        <v>98</v>
      </c>
      <c r="D16" s="45" t="s">
        <v>92</v>
      </c>
    </row>
    <row r="17" spans="1:4" s="5" customFormat="1" ht="15.75" customHeight="1" x14ac:dyDescent="0.25">
      <c r="A17" s="137"/>
      <c r="B17" s="137"/>
      <c r="C17" s="44" t="s">
        <v>100</v>
      </c>
      <c r="D17" s="45" t="s">
        <v>101</v>
      </c>
    </row>
    <row r="18" spans="1:4" s="5" customFormat="1" ht="15.75" customHeight="1" x14ac:dyDescent="0.25">
      <c r="A18" s="137"/>
      <c r="B18" s="137"/>
      <c r="C18" s="46" t="s">
        <v>102</v>
      </c>
      <c r="D18" s="45" t="s">
        <v>103</v>
      </c>
    </row>
    <row r="19" spans="1:4" ht="21.75" customHeight="1" x14ac:dyDescent="0.25">
      <c r="A19" s="11" t="s">
        <v>4</v>
      </c>
      <c r="B19" s="12" t="s">
        <v>15</v>
      </c>
      <c r="C19" s="138" t="s">
        <v>89</v>
      </c>
      <c r="D19" s="139"/>
    </row>
    <row r="20" spans="1:4" s="5" customFormat="1" ht="25.5" customHeight="1" x14ac:dyDescent="0.25">
      <c r="A20" s="11" t="s">
        <v>5</v>
      </c>
      <c r="B20" s="13" t="s">
        <v>16</v>
      </c>
      <c r="C20" s="140" t="s">
        <v>56</v>
      </c>
      <c r="D20" s="141"/>
    </row>
    <row r="21" spans="1:4" s="5" customFormat="1" ht="15" customHeight="1" x14ac:dyDescent="0.25">
      <c r="A21" s="11" t="s">
        <v>6</v>
      </c>
      <c r="B21" s="12" t="s">
        <v>17</v>
      </c>
      <c r="C21" s="136" t="s">
        <v>18</v>
      </c>
      <c r="D21" s="142"/>
    </row>
    <row r="22" spans="1:4" ht="13.5" customHeight="1" x14ac:dyDescent="0.25">
      <c r="A22" s="23"/>
      <c r="B22" s="24"/>
      <c r="C22" s="23"/>
      <c r="D22" s="23"/>
    </row>
    <row r="23" spans="1:4" x14ac:dyDescent="0.25">
      <c r="A23" s="8" t="s">
        <v>19</v>
      </c>
      <c r="B23" s="15"/>
      <c r="C23" s="15"/>
      <c r="D23" s="88"/>
    </row>
    <row r="24" spans="1:4" ht="12.75" customHeight="1" x14ac:dyDescent="0.25">
      <c r="A24" s="14"/>
      <c r="B24" s="15"/>
      <c r="C24" s="15"/>
      <c r="D24" s="15"/>
    </row>
    <row r="25" spans="1:4" ht="23.25" x14ac:dyDescent="0.25">
      <c r="A25" s="6"/>
      <c r="B25" s="16" t="s">
        <v>20</v>
      </c>
      <c r="C25" s="7" t="s">
        <v>21</v>
      </c>
      <c r="D25" s="43" t="s">
        <v>22</v>
      </c>
    </row>
    <row r="26" spans="1:4" ht="26.25" customHeight="1" x14ac:dyDescent="0.25">
      <c r="A26" s="131" t="s">
        <v>25</v>
      </c>
      <c r="B26" s="132"/>
      <c r="C26" s="132"/>
      <c r="D26" s="133"/>
    </row>
    <row r="27" spans="1:4" ht="12" customHeight="1" x14ac:dyDescent="0.25">
      <c r="A27" s="40"/>
      <c r="B27" s="41"/>
      <c r="C27" s="41"/>
      <c r="D27" s="42"/>
    </row>
    <row r="28" spans="1:4" x14ac:dyDescent="0.25">
      <c r="A28" s="7">
        <v>1</v>
      </c>
      <c r="B28" s="6" t="s">
        <v>140</v>
      </c>
      <c r="C28" s="6" t="s">
        <v>23</v>
      </c>
      <c r="D28" s="6" t="s">
        <v>24</v>
      </c>
    </row>
    <row r="29" spans="1:4" ht="14.25" customHeight="1" x14ac:dyDescent="0.25">
      <c r="A29" s="18" t="s">
        <v>26</v>
      </c>
      <c r="B29" s="17"/>
      <c r="C29" s="17"/>
      <c r="D29" s="17"/>
    </row>
    <row r="30" spans="1:4" ht="13.5" customHeight="1" x14ac:dyDescent="0.25">
      <c r="A30" s="7">
        <v>1</v>
      </c>
      <c r="B30" s="6" t="s">
        <v>111</v>
      </c>
      <c r="C30" s="6" t="s">
        <v>105</v>
      </c>
      <c r="D30" s="6" t="s">
        <v>106</v>
      </c>
    </row>
    <row r="31" spans="1:4" x14ac:dyDescent="0.25">
      <c r="A31" s="18" t="s">
        <v>41</v>
      </c>
      <c r="B31" s="17"/>
      <c r="C31" s="17"/>
      <c r="D31" s="17"/>
    </row>
    <row r="32" spans="1:4" x14ac:dyDescent="0.25">
      <c r="A32" s="18" t="s">
        <v>42</v>
      </c>
      <c r="B32" s="17"/>
      <c r="C32" s="17"/>
      <c r="D32" s="17"/>
    </row>
    <row r="33" spans="1:4" x14ac:dyDescent="0.25">
      <c r="A33" s="7">
        <v>1</v>
      </c>
      <c r="B33" s="6" t="s">
        <v>135</v>
      </c>
      <c r="C33" s="6" t="s">
        <v>110</v>
      </c>
      <c r="D33" s="6" t="s">
        <v>27</v>
      </c>
    </row>
    <row r="34" spans="1:4" x14ac:dyDescent="0.25">
      <c r="A34" s="18" t="s">
        <v>28</v>
      </c>
      <c r="B34" s="17"/>
      <c r="C34" s="17"/>
      <c r="D34" s="17"/>
    </row>
    <row r="35" spans="1:4" x14ac:dyDescent="0.25">
      <c r="A35" s="7">
        <v>1</v>
      </c>
      <c r="B35" s="6" t="s">
        <v>29</v>
      </c>
      <c r="C35" s="6" t="s">
        <v>23</v>
      </c>
      <c r="D35" s="6" t="s">
        <v>30</v>
      </c>
    </row>
    <row r="36" spans="1:4" ht="15" customHeight="1" x14ac:dyDescent="0.25">
      <c r="A36" s="18" t="s">
        <v>31</v>
      </c>
      <c r="B36" s="17"/>
      <c r="C36" s="17"/>
      <c r="D36" s="17"/>
    </row>
    <row r="37" spans="1:4" x14ac:dyDescent="0.25">
      <c r="A37" s="7">
        <v>1</v>
      </c>
      <c r="B37" s="6" t="s">
        <v>32</v>
      </c>
      <c r="C37" s="6" t="s">
        <v>23</v>
      </c>
      <c r="D37" s="6" t="s">
        <v>24</v>
      </c>
    </row>
    <row r="38" spans="1:4" ht="8.25" customHeight="1" x14ac:dyDescent="0.25">
      <c r="A38" s="26"/>
      <c r="B38" s="10"/>
      <c r="C38" s="10"/>
      <c r="D38" s="10"/>
    </row>
    <row r="39" spans="1:4" x14ac:dyDescent="0.25">
      <c r="A39" s="4" t="s">
        <v>49</v>
      </c>
      <c r="B39" s="17"/>
      <c r="C39" s="17"/>
      <c r="D39" s="17"/>
    </row>
    <row r="40" spans="1:4" ht="15" customHeight="1" x14ac:dyDescent="0.25">
      <c r="A40" s="7">
        <v>1</v>
      </c>
      <c r="B40" s="6" t="s">
        <v>33</v>
      </c>
      <c r="C40" s="129">
        <v>1978</v>
      </c>
      <c r="D40" s="127"/>
    </row>
    <row r="41" spans="1:4" x14ac:dyDescent="0.25">
      <c r="A41" s="7">
        <v>2</v>
      </c>
      <c r="B41" s="6" t="s">
        <v>35</v>
      </c>
      <c r="C41" s="128">
        <v>9</v>
      </c>
      <c r="D41" s="128"/>
    </row>
    <row r="42" spans="1:4" x14ac:dyDescent="0.25">
      <c r="A42" s="7">
        <v>3</v>
      </c>
      <c r="B42" s="6" t="s">
        <v>36</v>
      </c>
      <c r="C42" s="128">
        <v>4</v>
      </c>
      <c r="D42" s="128"/>
    </row>
    <row r="43" spans="1:4" ht="15" customHeight="1" x14ac:dyDescent="0.25">
      <c r="A43" s="7">
        <v>4</v>
      </c>
      <c r="B43" s="6" t="s">
        <v>34</v>
      </c>
      <c r="C43" s="128">
        <v>4</v>
      </c>
      <c r="D43" s="128"/>
    </row>
    <row r="44" spans="1:4" x14ac:dyDescent="0.25">
      <c r="A44" s="7">
        <v>5</v>
      </c>
      <c r="B44" s="6" t="s">
        <v>37</v>
      </c>
      <c r="C44" s="128">
        <v>4</v>
      </c>
      <c r="D44" s="128"/>
    </row>
    <row r="45" spans="1:4" x14ac:dyDescent="0.25">
      <c r="A45" s="7">
        <v>6</v>
      </c>
      <c r="B45" s="6" t="s">
        <v>38</v>
      </c>
      <c r="C45" s="128" t="s">
        <v>136</v>
      </c>
      <c r="D45" s="128"/>
    </row>
    <row r="46" spans="1:4" ht="15" customHeight="1" x14ac:dyDescent="0.25">
      <c r="A46" s="7">
        <v>7</v>
      </c>
      <c r="B46" s="6" t="s">
        <v>39</v>
      </c>
      <c r="C46" s="129" t="s">
        <v>137</v>
      </c>
      <c r="D46" s="127"/>
    </row>
    <row r="47" spans="1:4" x14ac:dyDescent="0.25">
      <c r="A47" s="7">
        <v>8</v>
      </c>
      <c r="B47" s="6" t="s">
        <v>40</v>
      </c>
      <c r="C47" s="129" t="s">
        <v>138</v>
      </c>
      <c r="D47" s="127"/>
    </row>
    <row r="48" spans="1:4" x14ac:dyDescent="0.25">
      <c r="A48" s="7">
        <v>9</v>
      </c>
      <c r="B48" s="6" t="s">
        <v>112</v>
      </c>
      <c r="C48" s="129" t="s">
        <v>139</v>
      </c>
      <c r="D48" s="130"/>
    </row>
    <row r="49" spans="1:4" x14ac:dyDescent="0.25">
      <c r="A49" s="7">
        <v>10</v>
      </c>
      <c r="B49" s="6" t="s">
        <v>74</v>
      </c>
      <c r="C49" s="126" t="s">
        <v>107</v>
      </c>
      <c r="D49" s="127"/>
    </row>
    <row r="50" spans="1:4" x14ac:dyDescent="0.25">
      <c r="A50" s="4"/>
    </row>
    <row r="51" spans="1:4" x14ac:dyDescent="0.25">
      <c r="A51" s="4"/>
    </row>
    <row r="53" spans="1:4" x14ac:dyDescent="0.25">
      <c r="A53" s="47"/>
      <c r="B53" s="47"/>
      <c r="C53" s="48"/>
      <c r="D53" s="49"/>
    </row>
    <row r="54" spans="1:4" x14ac:dyDescent="0.25">
      <c r="A54" s="47"/>
      <c r="B54" s="47"/>
      <c r="C54" s="48"/>
      <c r="D54" s="49"/>
    </row>
    <row r="55" spans="1:4" x14ac:dyDescent="0.25">
      <c r="A55" s="47"/>
      <c r="B55" s="47"/>
      <c r="C55" s="48"/>
      <c r="D55" s="49"/>
    </row>
    <row r="56" spans="1:4" x14ac:dyDescent="0.25">
      <c r="A56" s="47"/>
      <c r="B56" s="47"/>
      <c r="C56" s="48"/>
      <c r="D56" s="49"/>
    </row>
    <row r="57" spans="1:4" x14ac:dyDescent="0.25">
      <c r="A57" s="47"/>
      <c r="B57" s="47"/>
      <c r="C57" s="50"/>
      <c r="D57" s="49"/>
    </row>
    <row r="58" spans="1:4" x14ac:dyDescent="0.25">
      <c r="A58" s="47"/>
      <c r="B58" s="47"/>
      <c r="C58" s="51"/>
      <c r="D58" s="49"/>
    </row>
  </sheetData>
  <mergeCells count="19">
    <mergeCell ref="A26:D26"/>
    <mergeCell ref="C9:D9"/>
    <mergeCell ref="C10:D10"/>
    <mergeCell ref="C11:D11"/>
    <mergeCell ref="C42:D42"/>
    <mergeCell ref="C40:D40"/>
    <mergeCell ref="C41:D41"/>
    <mergeCell ref="A12:A18"/>
    <mergeCell ref="B12:B18"/>
    <mergeCell ref="C19:D19"/>
    <mergeCell ref="C20:D20"/>
    <mergeCell ref="C21:D21"/>
    <mergeCell ref="C49:D49"/>
    <mergeCell ref="C43:D43"/>
    <mergeCell ref="C44:D44"/>
    <mergeCell ref="C45:D45"/>
    <mergeCell ref="C46:D46"/>
    <mergeCell ref="C47:D47"/>
    <mergeCell ref="C48:D48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scale="98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8"/>
  <sheetViews>
    <sheetView topLeftCell="A46" zoomScale="120" zoomScaleNormal="120" workbookViewId="0">
      <selection activeCell="J76" sqref="J76"/>
    </sheetView>
  </sheetViews>
  <sheetFormatPr defaultRowHeight="15" x14ac:dyDescent="0.25"/>
  <cols>
    <col min="1" max="1" width="15.85546875" customWidth="1"/>
    <col min="2" max="2" width="13.42578125" style="27" customWidth="1"/>
    <col min="3" max="3" width="8.5703125" style="35" customWidth="1"/>
    <col min="4" max="4" width="8.28515625" style="90" customWidth="1"/>
    <col min="5" max="5" width="9" style="90" customWidth="1"/>
    <col min="6" max="6" width="9.7109375" style="90" customWidth="1"/>
    <col min="7" max="7" width="10.5703125" style="90" customWidth="1"/>
    <col min="8" max="8" width="12.85546875" style="90" customWidth="1"/>
  </cols>
  <sheetData>
    <row r="1" spans="1:10" x14ac:dyDescent="0.25">
      <c r="A1" s="4" t="s">
        <v>118</v>
      </c>
      <c r="B1"/>
      <c r="C1" s="29"/>
      <c r="D1" s="89"/>
    </row>
    <row r="2" spans="1:10" ht="13.5" customHeight="1" x14ac:dyDescent="0.25">
      <c r="A2" s="4" t="s">
        <v>141</v>
      </c>
      <c r="B2"/>
      <c r="C2" s="29"/>
      <c r="D2" s="89"/>
    </row>
    <row r="3" spans="1:10" ht="56.25" customHeight="1" x14ac:dyDescent="0.25">
      <c r="A3" s="173" t="s">
        <v>62</v>
      </c>
      <c r="B3" s="171"/>
      <c r="C3" s="74" t="s">
        <v>63</v>
      </c>
      <c r="D3" s="91" t="s">
        <v>64</v>
      </c>
      <c r="E3" s="91" t="s">
        <v>65</v>
      </c>
      <c r="F3" s="91" t="s">
        <v>66</v>
      </c>
      <c r="G3" s="92" t="s">
        <v>67</v>
      </c>
      <c r="H3" s="91" t="s">
        <v>68</v>
      </c>
    </row>
    <row r="4" spans="1:10" ht="26.25" customHeight="1" x14ac:dyDescent="0.25">
      <c r="A4" s="178" t="s">
        <v>142</v>
      </c>
      <c r="B4" s="146"/>
      <c r="C4" s="74"/>
      <c r="D4" s="91">
        <v>143.69999999999999</v>
      </c>
      <c r="E4" s="91"/>
      <c r="F4" s="91"/>
      <c r="G4" s="92"/>
      <c r="H4" s="91"/>
    </row>
    <row r="5" spans="1:10" ht="14.25" customHeight="1" x14ac:dyDescent="0.25">
      <c r="A5" s="67" t="s">
        <v>116</v>
      </c>
      <c r="B5" s="64"/>
      <c r="C5" s="74"/>
      <c r="D5" s="91">
        <v>333.38</v>
      </c>
      <c r="E5" s="91"/>
      <c r="F5" s="91"/>
      <c r="G5" s="92"/>
      <c r="H5" s="91"/>
    </row>
    <row r="6" spans="1:10" ht="15.75" customHeight="1" x14ac:dyDescent="0.25">
      <c r="A6" s="67" t="s">
        <v>117</v>
      </c>
      <c r="B6" s="64"/>
      <c r="C6" s="74"/>
      <c r="D6" s="91">
        <v>-189.68</v>
      </c>
      <c r="E6" s="91"/>
      <c r="F6" s="91"/>
      <c r="G6" s="92"/>
      <c r="H6" s="91"/>
    </row>
    <row r="7" spans="1:10" ht="15" customHeight="1" x14ac:dyDescent="0.25">
      <c r="A7" s="175" t="s">
        <v>143</v>
      </c>
      <c r="B7" s="150"/>
      <c r="C7" s="150"/>
      <c r="D7" s="150"/>
      <c r="E7" s="150"/>
      <c r="F7" s="150"/>
      <c r="G7" s="150"/>
      <c r="H7" s="130"/>
    </row>
    <row r="8" spans="1:10" ht="17.25" customHeight="1" x14ac:dyDescent="0.25">
      <c r="A8" s="173" t="s">
        <v>69</v>
      </c>
      <c r="B8" s="165"/>
      <c r="C8" s="32">
        <f>C12+C15+C18+C21+C24+C27</f>
        <v>21.490000000000002</v>
      </c>
      <c r="D8" s="93">
        <v>-170.59</v>
      </c>
      <c r="E8" s="93">
        <f>E12+E15+E18+E21+E24+E27</f>
        <v>1951.0299999999997</v>
      </c>
      <c r="F8" s="93">
        <f>F12+F15+F18+F21+F24+F27</f>
        <v>1873.13</v>
      </c>
      <c r="G8" s="93">
        <f>G12+G15+G18+G21+G24+G27</f>
        <v>1873.13</v>
      </c>
      <c r="H8" s="94">
        <f>F8-E8+D8</f>
        <v>-248.48999999999964</v>
      </c>
      <c r="J8" s="61"/>
    </row>
    <row r="9" spans="1:10" x14ac:dyDescent="0.25">
      <c r="A9" s="30" t="s">
        <v>70</v>
      </c>
      <c r="B9" s="31"/>
      <c r="C9" s="33">
        <f>C8-C10</f>
        <v>19.341000000000001</v>
      </c>
      <c r="D9" s="95">
        <f>D8-D10</f>
        <v>-153.53100000000001</v>
      </c>
      <c r="E9" s="95">
        <f>E8-E10</f>
        <v>1755.9269999999997</v>
      </c>
      <c r="F9" s="95">
        <f>F8-F10</f>
        <v>1685.817</v>
      </c>
      <c r="G9" s="95">
        <f>G8-G10</f>
        <v>1685.817</v>
      </c>
      <c r="H9" s="94">
        <f>F9-E9+D9</f>
        <v>-223.64099999999968</v>
      </c>
      <c r="J9" s="52"/>
    </row>
    <row r="10" spans="1:10" x14ac:dyDescent="0.25">
      <c r="A10" s="174" t="s">
        <v>71</v>
      </c>
      <c r="B10" s="150"/>
      <c r="C10" s="33">
        <f>C8*10%</f>
        <v>2.1490000000000005</v>
      </c>
      <c r="D10" s="95">
        <f>D8*10%</f>
        <v>-17.059000000000001</v>
      </c>
      <c r="E10" s="95">
        <f>E8*10%</f>
        <v>195.10299999999998</v>
      </c>
      <c r="F10" s="95">
        <f>F8*10%</f>
        <v>187.31300000000002</v>
      </c>
      <c r="G10" s="95">
        <f>G8*10%</f>
        <v>187.31300000000002</v>
      </c>
      <c r="H10" s="94">
        <f>F10-E10+D10</f>
        <v>-24.848999999999965</v>
      </c>
    </row>
    <row r="11" spans="1:10" ht="12.75" customHeight="1" x14ac:dyDescent="0.25">
      <c r="A11" s="175" t="s">
        <v>72</v>
      </c>
      <c r="B11" s="172"/>
      <c r="C11" s="172"/>
      <c r="D11" s="172"/>
      <c r="E11" s="172"/>
      <c r="F11" s="172"/>
      <c r="G11" s="172"/>
      <c r="H11" s="165"/>
    </row>
    <row r="12" spans="1:10" s="55" customFormat="1" x14ac:dyDescent="0.25">
      <c r="A12" s="176" t="s">
        <v>52</v>
      </c>
      <c r="B12" s="177"/>
      <c r="C12" s="53">
        <v>5.75</v>
      </c>
      <c r="D12" s="96">
        <v>-43.34</v>
      </c>
      <c r="E12" s="96">
        <v>522.71</v>
      </c>
      <c r="F12" s="96">
        <v>501.99</v>
      </c>
      <c r="G12" s="96">
        <f>F12</f>
        <v>501.99</v>
      </c>
      <c r="H12" s="96">
        <f>F12-E12+D12</f>
        <v>-64.060000000000031</v>
      </c>
      <c r="J12" s="56"/>
    </row>
    <row r="13" spans="1:10" x14ac:dyDescent="0.25">
      <c r="A13" s="30" t="s">
        <v>70</v>
      </c>
      <c r="B13" s="31"/>
      <c r="C13" s="33">
        <f>C12-C14</f>
        <v>5.1749999999999998</v>
      </c>
      <c r="D13" s="95">
        <f>D12-D14</f>
        <v>-39.006</v>
      </c>
      <c r="E13" s="95">
        <f>E12-E14</f>
        <v>470.43900000000002</v>
      </c>
      <c r="F13" s="95">
        <f>F12-F14</f>
        <v>451.791</v>
      </c>
      <c r="G13" s="95">
        <f>G12-G14</f>
        <v>451.791</v>
      </c>
      <c r="H13" s="95">
        <f t="shared" ref="H13:H29" si="0">F13-E13+D13</f>
        <v>-57.654000000000025</v>
      </c>
    </row>
    <row r="14" spans="1:10" x14ac:dyDescent="0.25">
      <c r="A14" s="174" t="s">
        <v>71</v>
      </c>
      <c r="B14" s="150"/>
      <c r="C14" s="33">
        <f>C12*10%</f>
        <v>0.57500000000000007</v>
      </c>
      <c r="D14" s="95">
        <f>D12*10%</f>
        <v>-4.3340000000000005</v>
      </c>
      <c r="E14" s="95">
        <f>E12*10%</f>
        <v>52.271000000000008</v>
      </c>
      <c r="F14" s="95">
        <f>F12*10%</f>
        <v>50.199000000000005</v>
      </c>
      <c r="G14" s="95">
        <f>G12*10%</f>
        <v>50.199000000000005</v>
      </c>
      <c r="H14" s="95">
        <f t="shared" si="0"/>
        <v>-6.4060000000000032</v>
      </c>
    </row>
    <row r="15" spans="1:10" s="55" customFormat="1" ht="23.25" customHeight="1" x14ac:dyDescent="0.25">
      <c r="A15" s="176" t="s">
        <v>43</v>
      </c>
      <c r="B15" s="177"/>
      <c r="C15" s="53">
        <v>3.51</v>
      </c>
      <c r="D15" s="96">
        <v>-74.459999999999994</v>
      </c>
      <c r="E15" s="96">
        <v>319.08999999999997</v>
      </c>
      <c r="F15" s="96">
        <v>308.16000000000003</v>
      </c>
      <c r="G15" s="96">
        <f>F15</f>
        <v>308.16000000000003</v>
      </c>
      <c r="H15" s="96">
        <f t="shared" si="0"/>
        <v>-85.389999999999944</v>
      </c>
      <c r="J15" s="57"/>
    </row>
    <row r="16" spans="1:10" x14ac:dyDescent="0.25">
      <c r="A16" s="30" t="s">
        <v>70</v>
      </c>
      <c r="B16" s="31"/>
      <c r="C16" s="33">
        <f>C15-C17</f>
        <v>3.1589999999999998</v>
      </c>
      <c r="D16" s="95">
        <f>D15-D17</f>
        <v>-67.013999999999996</v>
      </c>
      <c r="E16" s="95">
        <f>E15-E17</f>
        <v>287.18099999999998</v>
      </c>
      <c r="F16" s="95">
        <f>F15-F17</f>
        <v>277.34400000000005</v>
      </c>
      <c r="G16" s="95">
        <f>G15-G17</f>
        <v>277.34400000000005</v>
      </c>
      <c r="H16" s="95">
        <f t="shared" si="0"/>
        <v>-76.850999999999928</v>
      </c>
    </row>
    <row r="17" spans="1:10" ht="15" customHeight="1" x14ac:dyDescent="0.25">
      <c r="A17" s="174" t="s">
        <v>71</v>
      </c>
      <c r="B17" s="150"/>
      <c r="C17" s="33">
        <f>C15*10%</f>
        <v>0.35099999999999998</v>
      </c>
      <c r="D17" s="95">
        <f>D15*10%</f>
        <v>-7.4459999999999997</v>
      </c>
      <c r="E17" s="95">
        <f>E15*10%</f>
        <v>31.908999999999999</v>
      </c>
      <c r="F17" s="95">
        <f>F15*10%</f>
        <v>30.816000000000003</v>
      </c>
      <c r="G17" s="95">
        <f>G15*10%</f>
        <v>30.816000000000003</v>
      </c>
      <c r="H17" s="95">
        <f t="shared" si="0"/>
        <v>-8.5389999999999961</v>
      </c>
    </row>
    <row r="18" spans="1:10" s="55" customFormat="1" ht="14.25" customHeight="1" x14ac:dyDescent="0.25">
      <c r="A18" s="176" t="s">
        <v>53</v>
      </c>
      <c r="B18" s="177"/>
      <c r="C18" s="58">
        <v>2.41</v>
      </c>
      <c r="D18" s="95">
        <v>-17.32</v>
      </c>
      <c r="E18" s="96">
        <v>219.1</v>
      </c>
      <c r="F18" s="96">
        <v>210.42</v>
      </c>
      <c r="G18" s="96">
        <f>F18</f>
        <v>210.42</v>
      </c>
      <c r="H18" s="96">
        <f t="shared" si="0"/>
        <v>-26.000000000000007</v>
      </c>
      <c r="J18" s="57"/>
    </row>
    <row r="19" spans="1:10" ht="13.5" customHeight="1" x14ac:dyDescent="0.25">
      <c r="A19" s="30" t="s">
        <v>70</v>
      </c>
      <c r="B19" s="31"/>
      <c r="C19" s="33">
        <f>C18-C20</f>
        <v>2.169</v>
      </c>
      <c r="D19" s="95">
        <f>D18-D20</f>
        <v>-15.588000000000001</v>
      </c>
      <c r="E19" s="95">
        <f>E18-E20</f>
        <v>197.19</v>
      </c>
      <c r="F19" s="95">
        <f>F18-F20</f>
        <v>189.37799999999999</v>
      </c>
      <c r="G19" s="95">
        <f>G18-G20</f>
        <v>189.37799999999999</v>
      </c>
      <c r="H19" s="95">
        <f t="shared" si="0"/>
        <v>-23.400000000000013</v>
      </c>
    </row>
    <row r="20" spans="1:10" ht="12.75" customHeight="1" x14ac:dyDescent="0.25">
      <c r="A20" s="174" t="s">
        <v>71</v>
      </c>
      <c r="B20" s="150"/>
      <c r="C20" s="33">
        <f>C18*10%</f>
        <v>0.24100000000000002</v>
      </c>
      <c r="D20" s="95">
        <f>D18*10%</f>
        <v>-1.7320000000000002</v>
      </c>
      <c r="E20" s="95">
        <f>E18*10%</f>
        <v>21.91</v>
      </c>
      <c r="F20" s="95">
        <f>F18*10%</f>
        <v>21.042000000000002</v>
      </c>
      <c r="G20" s="95">
        <f>G18*10%</f>
        <v>21.042000000000002</v>
      </c>
      <c r="H20" s="95">
        <f t="shared" si="0"/>
        <v>-2.5999999999999988</v>
      </c>
    </row>
    <row r="21" spans="1:10" s="55" customFormat="1" x14ac:dyDescent="0.25">
      <c r="A21" s="176" t="s">
        <v>54</v>
      </c>
      <c r="B21" s="177"/>
      <c r="C21" s="53">
        <v>1.1299999999999999</v>
      </c>
      <c r="D21" s="96">
        <v>-11.16</v>
      </c>
      <c r="E21" s="96">
        <v>102.72</v>
      </c>
      <c r="F21" s="96">
        <v>98.65</v>
      </c>
      <c r="G21" s="96">
        <f>F21</f>
        <v>98.65</v>
      </c>
      <c r="H21" s="96">
        <f t="shared" si="0"/>
        <v>-15.229999999999993</v>
      </c>
      <c r="J21" s="57"/>
    </row>
    <row r="22" spans="1:10" ht="14.25" customHeight="1" x14ac:dyDescent="0.25">
      <c r="A22" s="30" t="s">
        <v>70</v>
      </c>
      <c r="B22" s="31"/>
      <c r="C22" s="33">
        <f>C21-C23</f>
        <v>1.0169999999999999</v>
      </c>
      <c r="D22" s="95">
        <f>D21-D23</f>
        <v>-10.044</v>
      </c>
      <c r="E22" s="95">
        <f>E21-E23</f>
        <v>92.447999999999993</v>
      </c>
      <c r="F22" s="95">
        <f>F21-F23</f>
        <v>88.784999999999997</v>
      </c>
      <c r="G22" s="95">
        <f>G21-G23</f>
        <v>88.784999999999997</v>
      </c>
      <c r="H22" s="95">
        <f t="shared" si="0"/>
        <v>-13.706999999999997</v>
      </c>
    </row>
    <row r="23" spans="1:10" ht="14.25" customHeight="1" x14ac:dyDescent="0.25">
      <c r="A23" s="174" t="s">
        <v>71</v>
      </c>
      <c r="B23" s="150"/>
      <c r="C23" s="33">
        <f>C21*10%</f>
        <v>0.11299999999999999</v>
      </c>
      <c r="D23" s="95">
        <f>D21*10%</f>
        <v>-1.1160000000000001</v>
      </c>
      <c r="E23" s="95">
        <f>E21*10%</f>
        <v>10.272</v>
      </c>
      <c r="F23" s="95">
        <f>F21*10%</f>
        <v>9.865000000000002</v>
      </c>
      <c r="G23" s="95">
        <f>G21*10%</f>
        <v>9.865000000000002</v>
      </c>
      <c r="H23" s="95">
        <f t="shared" si="0"/>
        <v>-1.5229999999999984</v>
      </c>
    </row>
    <row r="24" spans="1:10" s="55" customFormat="1" ht="14.25" customHeight="1" x14ac:dyDescent="0.25">
      <c r="A24" s="59" t="s">
        <v>44</v>
      </c>
      <c r="B24" s="60"/>
      <c r="C24" s="53">
        <v>4.43</v>
      </c>
      <c r="D24" s="96">
        <v>-30.66</v>
      </c>
      <c r="E24" s="96">
        <v>402.77</v>
      </c>
      <c r="F24" s="96">
        <v>384.71</v>
      </c>
      <c r="G24" s="96">
        <f>F24</f>
        <v>384.71</v>
      </c>
      <c r="H24" s="96">
        <f t="shared" si="0"/>
        <v>-48.72</v>
      </c>
      <c r="J24" s="57"/>
    </row>
    <row r="25" spans="1:10" ht="14.25" customHeight="1" x14ac:dyDescent="0.25">
      <c r="A25" s="30" t="s">
        <v>70</v>
      </c>
      <c r="B25" s="31"/>
      <c r="C25" s="33">
        <f>C24-C26</f>
        <v>3.9869999999999997</v>
      </c>
      <c r="D25" s="95">
        <f>D24-D26</f>
        <v>-27.594000000000001</v>
      </c>
      <c r="E25" s="95">
        <f>E24-E26</f>
        <v>362.49299999999999</v>
      </c>
      <c r="F25" s="95">
        <f>F24-F26</f>
        <v>346.23899999999998</v>
      </c>
      <c r="G25" s="95">
        <f>G24-G26</f>
        <v>346.23899999999998</v>
      </c>
      <c r="H25" s="95">
        <f t="shared" si="0"/>
        <v>-43.84800000000002</v>
      </c>
    </row>
    <row r="26" spans="1:10" x14ac:dyDescent="0.25">
      <c r="A26" s="174" t="s">
        <v>71</v>
      </c>
      <c r="B26" s="150"/>
      <c r="C26" s="33">
        <f>C24*10%</f>
        <v>0.443</v>
      </c>
      <c r="D26" s="95">
        <f>D24*10%</f>
        <v>-3.0660000000000003</v>
      </c>
      <c r="E26" s="95">
        <f>E24*10%</f>
        <v>40.277000000000001</v>
      </c>
      <c r="F26" s="95">
        <f>F24*10%</f>
        <v>38.471000000000004</v>
      </c>
      <c r="G26" s="95">
        <f>G24*10%</f>
        <v>38.471000000000004</v>
      </c>
      <c r="H26" s="95">
        <f t="shared" si="0"/>
        <v>-4.8719999999999981</v>
      </c>
    </row>
    <row r="27" spans="1:10" s="55" customFormat="1" ht="14.25" customHeight="1" x14ac:dyDescent="0.25">
      <c r="A27" s="179" t="s">
        <v>45</v>
      </c>
      <c r="B27" s="180"/>
      <c r="C27" s="122">
        <v>4.26</v>
      </c>
      <c r="D27" s="121">
        <v>-32.229999999999997</v>
      </c>
      <c r="E27" s="121">
        <v>384.64</v>
      </c>
      <c r="F27" s="121">
        <v>369.2</v>
      </c>
      <c r="G27" s="121">
        <f>F27</f>
        <v>369.2</v>
      </c>
      <c r="H27" s="96">
        <f t="shared" si="0"/>
        <v>-47.669999999999995</v>
      </c>
      <c r="J27" s="57"/>
    </row>
    <row r="28" spans="1:10" x14ac:dyDescent="0.25">
      <c r="A28" s="30" t="s">
        <v>70</v>
      </c>
      <c r="B28" s="31"/>
      <c r="C28" s="33">
        <f>C27-C29</f>
        <v>3.8339999999999996</v>
      </c>
      <c r="D28" s="95">
        <f>D27-D29</f>
        <v>-29.006999999999998</v>
      </c>
      <c r="E28" s="95">
        <f>E27-E29</f>
        <v>346.17599999999999</v>
      </c>
      <c r="F28" s="95">
        <f>F27-F29</f>
        <v>332.28</v>
      </c>
      <c r="G28" s="95">
        <f>G27-G29</f>
        <v>332.28</v>
      </c>
      <c r="H28" s="95">
        <f t="shared" si="0"/>
        <v>-42.903000000000013</v>
      </c>
    </row>
    <row r="29" spans="1:10" x14ac:dyDescent="0.25">
      <c r="A29" s="174" t="s">
        <v>71</v>
      </c>
      <c r="B29" s="150"/>
      <c r="C29" s="33">
        <f>C27*10%</f>
        <v>0.42599999999999999</v>
      </c>
      <c r="D29" s="95">
        <f>D27*10%</f>
        <v>-3.2229999999999999</v>
      </c>
      <c r="E29" s="95">
        <f>E27*10%</f>
        <v>38.463999999999999</v>
      </c>
      <c r="F29" s="95">
        <f>F27*10%</f>
        <v>36.92</v>
      </c>
      <c r="G29" s="95">
        <f>G27*10%</f>
        <v>36.92</v>
      </c>
      <c r="H29" s="95">
        <f t="shared" si="0"/>
        <v>-4.7669999999999968</v>
      </c>
    </row>
    <row r="30" spans="1:10" s="3" customFormat="1" ht="14.25" customHeight="1" x14ac:dyDescent="0.25">
      <c r="A30" s="66"/>
      <c r="B30" s="68"/>
      <c r="C30" s="69"/>
      <c r="D30" s="97"/>
      <c r="E30" s="97"/>
      <c r="F30" s="97"/>
      <c r="G30" s="98"/>
      <c r="H30" s="97"/>
    </row>
    <row r="31" spans="1:10" ht="15.75" customHeight="1" x14ac:dyDescent="0.25">
      <c r="A31" s="173" t="s">
        <v>46</v>
      </c>
      <c r="B31" s="165"/>
      <c r="C31" s="34">
        <v>7.93</v>
      </c>
      <c r="D31" s="94">
        <v>267.83999999999997</v>
      </c>
      <c r="E31" s="94">
        <v>720.95</v>
      </c>
      <c r="F31" s="94">
        <v>692.4</v>
      </c>
      <c r="G31" s="99">
        <f>G32+G33</f>
        <v>674.16</v>
      </c>
      <c r="H31" s="94">
        <f>F31-E31+D31+F31-G31</f>
        <v>257.52999999999986</v>
      </c>
    </row>
    <row r="32" spans="1:10" ht="15.75" customHeight="1" x14ac:dyDescent="0.25">
      <c r="A32" s="30" t="s">
        <v>73</v>
      </c>
      <c r="B32" s="31"/>
      <c r="C32" s="33">
        <f>C31-C33</f>
        <v>7.1369999999999996</v>
      </c>
      <c r="D32" s="95">
        <v>269.95999999999998</v>
      </c>
      <c r="E32" s="95">
        <f>E31-E33</f>
        <v>648.85500000000002</v>
      </c>
      <c r="F32" s="95">
        <f>F31-F33</f>
        <v>623.16</v>
      </c>
      <c r="G32" s="100">
        <f>G64</f>
        <v>604.91999999999996</v>
      </c>
      <c r="H32" s="94">
        <f t="shared" ref="H32:H33" si="1">F32-E32+D32+F32-G32</f>
        <v>262.505</v>
      </c>
      <c r="J32" s="90"/>
    </row>
    <row r="33" spans="1:10" ht="12.75" customHeight="1" x14ac:dyDescent="0.25">
      <c r="A33" s="174" t="s">
        <v>71</v>
      </c>
      <c r="B33" s="150"/>
      <c r="C33" s="33">
        <f>C31*10%</f>
        <v>0.79300000000000004</v>
      </c>
      <c r="D33" s="95">
        <f>D31-D32</f>
        <v>-2.1200000000000045</v>
      </c>
      <c r="E33" s="95">
        <f>E31*10%</f>
        <v>72.095000000000013</v>
      </c>
      <c r="F33" s="95">
        <f>F31*10%</f>
        <v>69.239999999999995</v>
      </c>
      <c r="G33" s="95">
        <f>F33</f>
        <v>69.239999999999995</v>
      </c>
      <c r="H33" s="94">
        <f t="shared" si="1"/>
        <v>-4.9750000000000227</v>
      </c>
      <c r="I33" s="52"/>
      <c r="J33" s="90"/>
    </row>
    <row r="34" spans="1:10" ht="12.75" customHeight="1" x14ac:dyDescent="0.25">
      <c r="A34" s="85"/>
      <c r="B34" s="86"/>
      <c r="C34" s="33"/>
      <c r="D34" s="95"/>
      <c r="E34" s="95"/>
      <c r="F34" s="95"/>
      <c r="G34" s="95"/>
      <c r="H34" s="94"/>
    </row>
    <row r="35" spans="1:10" ht="12.75" customHeight="1" x14ac:dyDescent="0.25">
      <c r="A35" s="186" t="s">
        <v>127</v>
      </c>
      <c r="B35" s="187"/>
      <c r="C35" s="33"/>
      <c r="D35" s="95">
        <v>-19.09</v>
      </c>
      <c r="E35" s="94">
        <f>E37+E38+E39+E40</f>
        <v>223.74</v>
      </c>
      <c r="F35" s="94">
        <f>F37+F38+F39+F40</f>
        <v>214.22</v>
      </c>
      <c r="G35" s="94">
        <f>G37+G38+G39+G40</f>
        <v>214.22</v>
      </c>
      <c r="H35" s="94">
        <f>F35-E35+D35+F35-G35</f>
        <v>-28.610000000000014</v>
      </c>
    </row>
    <row r="36" spans="1:10" ht="12.75" customHeight="1" x14ac:dyDescent="0.25">
      <c r="A36" s="30" t="s">
        <v>128</v>
      </c>
      <c r="B36" s="87"/>
      <c r="C36" s="33"/>
      <c r="D36" s="95"/>
      <c r="E36" s="95"/>
      <c r="F36" s="95"/>
      <c r="G36" s="95"/>
      <c r="H36" s="94"/>
    </row>
    <row r="37" spans="1:10" ht="12.75" customHeight="1" x14ac:dyDescent="0.25">
      <c r="A37" s="151" t="s">
        <v>129</v>
      </c>
      <c r="B37" s="152"/>
      <c r="C37" s="33"/>
      <c r="D37" s="95">
        <v>-0.77</v>
      </c>
      <c r="E37" s="95">
        <v>6.97</v>
      </c>
      <c r="F37" s="95">
        <v>6.7</v>
      </c>
      <c r="G37" s="95">
        <f>F37</f>
        <v>6.7</v>
      </c>
      <c r="H37" s="95">
        <f t="shared" ref="H37:H40" si="2">F37-E37+D37+F37-G37</f>
        <v>-1.04</v>
      </c>
    </row>
    <row r="38" spans="1:10" ht="12.75" customHeight="1" x14ac:dyDescent="0.25">
      <c r="A38" s="151" t="s">
        <v>131</v>
      </c>
      <c r="B38" s="152"/>
      <c r="C38" s="33"/>
      <c r="D38" s="95">
        <v>-4.07</v>
      </c>
      <c r="E38" s="95">
        <v>36.119999999999997</v>
      </c>
      <c r="F38" s="95">
        <v>34.64</v>
      </c>
      <c r="G38" s="95">
        <f t="shared" ref="G38:G40" si="3">F38</f>
        <v>34.64</v>
      </c>
      <c r="H38" s="95">
        <f t="shared" si="2"/>
        <v>-5.5499999999999972</v>
      </c>
    </row>
    <row r="39" spans="1:10" ht="12.75" customHeight="1" x14ac:dyDescent="0.25">
      <c r="A39" s="151" t="s">
        <v>132</v>
      </c>
      <c r="B39" s="152"/>
      <c r="C39" s="33"/>
      <c r="D39" s="95">
        <v>-13.65</v>
      </c>
      <c r="E39" s="95">
        <v>173.58</v>
      </c>
      <c r="F39" s="95">
        <v>166.12</v>
      </c>
      <c r="G39" s="95">
        <f t="shared" si="3"/>
        <v>166.12</v>
      </c>
      <c r="H39" s="95">
        <f t="shared" si="2"/>
        <v>-21.110000000000014</v>
      </c>
    </row>
    <row r="40" spans="1:10" ht="12.75" customHeight="1" x14ac:dyDescent="0.25">
      <c r="A40" s="151" t="s">
        <v>130</v>
      </c>
      <c r="B40" s="152"/>
      <c r="C40" s="33"/>
      <c r="D40" s="95">
        <v>-0.6</v>
      </c>
      <c r="E40" s="95">
        <v>7.07</v>
      </c>
      <c r="F40" s="95">
        <v>6.76</v>
      </c>
      <c r="G40" s="95">
        <f t="shared" si="3"/>
        <v>6.76</v>
      </c>
      <c r="H40" s="95">
        <f t="shared" si="2"/>
        <v>-0.91000000000000014</v>
      </c>
    </row>
    <row r="41" spans="1:10" x14ac:dyDescent="0.25">
      <c r="A41" s="65" t="s">
        <v>122</v>
      </c>
      <c r="B41" s="70"/>
      <c r="C41" s="32"/>
      <c r="D41" s="93"/>
      <c r="E41" s="93">
        <f>E8+E31+E35</f>
        <v>2895.7199999999993</v>
      </c>
      <c r="F41" s="93">
        <f>F8+F31+F35</f>
        <v>2779.75</v>
      </c>
      <c r="G41" s="93">
        <f>G8+G31+G35</f>
        <v>2761.5099999999998</v>
      </c>
      <c r="H41" s="93"/>
      <c r="I41" s="4"/>
      <c r="J41" s="4"/>
    </row>
    <row r="42" spans="1:10" x14ac:dyDescent="0.25">
      <c r="A42" s="65" t="s">
        <v>123</v>
      </c>
      <c r="B42" s="70"/>
      <c r="C42" s="32"/>
      <c r="D42" s="93"/>
      <c r="E42" s="93"/>
      <c r="F42" s="93"/>
      <c r="G42" s="101"/>
      <c r="H42" s="93"/>
      <c r="I42" s="4"/>
      <c r="J42" s="4"/>
    </row>
    <row r="43" spans="1:10" ht="26.25" customHeight="1" x14ac:dyDescent="0.25">
      <c r="A43" s="184" t="s">
        <v>119</v>
      </c>
      <c r="B43" s="185"/>
      <c r="C43" s="123"/>
      <c r="D43" s="120">
        <v>31.18</v>
      </c>
      <c r="E43" s="120">
        <v>7.12</v>
      </c>
      <c r="F43" s="120">
        <v>7.12</v>
      </c>
      <c r="G43" s="125">
        <v>1.21</v>
      </c>
      <c r="H43" s="120">
        <f>D43+F43-G43</f>
        <v>37.089999999999996</v>
      </c>
    </row>
    <row r="44" spans="1:10" ht="18" customHeight="1" x14ac:dyDescent="0.25">
      <c r="A44" s="188" t="s">
        <v>55</v>
      </c>
      <c r="B44" s="189"/>
      <c r="C44" s="118"/>
      <c r="D44" s="119">
        <v>0</v>
      </c>
      <c r="E44" s="119">
        <f>E43*17%</f>
        <v>1.2104000000000001</v>
      </c>
      <c r="F44" s="119">
        <f>F43*17%</f>
        <v>1.2104000000000001</v>
      </c>
      <c r="G44" s="124">
        <v>1.21</v>
      </c>
      <c r="H44" s="119">
        <v>0</v>
      </c>
    </row>
    <row r="45" spans="1:10" s="4" customFormat="1" ht="24.75" customHeight="1" x14ac:dyDescent="0.25">
      <c r="A45" s="153" t="s">
        <v>120</v>
      </c>
      <c r="B45" s="154"/>
      <c r="C45" s="36" t="s">
        <v>163</v>
      </c>
      <c r="D45" s="94">
        <v>13.45</v>
      </c>
      <c r="E45" s="94">
        <v>7.2</v>
      </c>
      <c r="F45" s="94">
        <v>7.2</v>
      </c>
      <c r="G45" s="94">
        <f>G46</f>
        <v>1.2240000000000002</v>
      </c>
      <c r="H45" s="94">
        <f t="shared" ref="H45" si="4">F45-E45-G45+D45+F45</f>
        <v>19.425999999999998</v>
      </c>
    </row>
    <row r="46" spans="1:10" ht="18" customHeight="1" x14ac:dyDescent="0.25">
      <c r="A46" s="143" t="s">
        <v>55</v>
      </c>
      <c r="B46" s="143"/>
      <c r="C46" s="33"/>
      <c r="D46" s="95">
        <v>0</v>
      </c>
      <c r="E46" s="95">
        <f>E45*17%</f>
        <v>1.2240000000000002</v>
      </c>
      <c r="F46" s="95">
        <f>F45*17%</f>
        <v>1.2240000000000002</v>
      </c>
      <c r="G46" s="95">
        <f>F46</f>
        <v>1.2240000000000002</v>
      </c>
      <c r="H46" s="95">
        <v>0</v>
      </c>
    </row>
    <row r="47" spans="1:10" ht="13.5" customHeight="1" x14ac:dyDescent="0.25">
      <c r="A47" s="159" t="s">
        <v>126</v>
      </c>
      <c r="B47" s="160"/>
      <c r="C47" s="33" t="s">
        <v>164</v>
      </c>
      <c r="D47" s="94">
        <v>20.91</v>
      </c>
      <c r="E47" s="94">
        <v>8.4</v>
      </c>
      <c r="F47" s="94">
        <v>8.4</v>
      </c>
      <c r="G47" s="94">
        <v>1.43</v>
      </c>
      <c r="H47" s="94">
        <f>D47+F47-G47</f>
        <v>27.880000000000003</v>
      </c>
    </row>
    <row r="48" spans="1:10" ht="15" customHeight="1" x14ac:dyDescent="0.25">
      <c r="A48" s="161" t="s">
        <v>55</v>
      </c>
      <c r="B48" s="160"/>
      <c r="C48" s="33"/>
      <c r="D48" s="95"/>
      <c r="E48" s="95">
        <v>1.43</v>
      </c>
      <c r="F48" s="95">
        <v>1.43</v>
      </c>
      <c r="G48" s="95">
        <v>1.43</v>
      </c>
      <c r="H48" s="95">
        <v>0</v>
      </c>
    </row>
    <row r="49" spans="1:9" s="3" customFormat="1" x14ac:dyDescent="0.25">
      <c r="A49" s="155" t="s">
        <v>121</v>
      </c>
      <c r="B49" s="156"/>
      <c r="C49" s="32"/>
      <c r="D49" s="93"/>
      <c r="E49" s="93">
        <f>E43+E45+E47</f>
        <v>22.72</v>
      </c>
      <c r="F49" s="93">
        <f>F43+F45+F47</f>
        <v>22.72</v>
      </c>
      <c r="G49" s="93">
        <f>G43+G45+G47</f>
        <v>3.8639999999999999</v>
      </c>
      <c r="H49" s="93"/>
    </row>
    <row r="50" spans="1:9" s="3" customFormat="1" x14ac:dyDescent="0.25">
      <c r="A50" s="162" t="s">
        <v>114</v>
      </c>
      <c r="B50" s="163"/>
      <c r="C50" s="117"/>
      <c r="D50" s="95"/>
      <c r="E50" s="94">
        <f>E41+E49</f>
        <v>2918.4399999999991</v>
      </c>
      <c r="F50" s="94">
        <f>F41+F49</f>
        <v>2802.47</v>
      </c>
      <c r="G50" s="94">
        <f>G41+G49</f>
        <v>2765.3739999999998</v>
      </c>
      <c r="H50" s="95"/>
    </row>
    <row r="51" spans="1:9" s="3" customFormat="1" ht="18.75" customHeight="1" x14ac:dyDescent="0.25">
      <c r="A51" s="147" t="s">
        <v>115</v>
      </c>
      <c r="B51" s="148"/>
      <c r="C51" s="54"/>
      <c r="D51" s="103">
        <f>D4</f>
        <v>143.69999999999999</v>
      </c>
      <c r="E51" s="104"/>
      <c r="F51" s="104"/>
      <c r="G51" s="96"/>
      <c r="H51" s="96">
        <f>F50-E50+D51+F50-G50</f>
        <v>64.826000000000477</v>
      </c>
    </row>
    <row r="52" spans="1:9" s="3" customFormat="1" ht="21" customHeight="1" x14ac:dyDescent="0.25">
      <c r="A52" s="147" t="s">
        <v>144</v>
      </c>
      <c r="B52" s="147"/>
      <c r="C52" s="81"/>
      <c r="D52" s="105"/>
      <c r="E52" s="104"/>
      <c r="F52" s="104"/>
      <c r="G52" s="104"/>
      <c r="H52" s="104">
        <f>H53+H54</f>
        <v>64.826000000000249</v>
      </c>
    </row>
    <row r="53" spans="1:9" s="3" customFormat="1" ht="23.25" x14ac:dyDescent="0.25">
      <c r="A53" s="82" t="s">
        <v>116</v>
      </c>
      <c r="B53" s="82"/>
      <c r="C53" s="81"/>
      <c r="D53" s="105"/>
      <c r="E53" s="104"/>
      <c r="F53" s="104"/>
      <c r="G53" s="104"/>
      <c r="H53" s="104">
        <f>H32+H43+H45+H47</f>
        <v>346.90099999999995</v>
      </c>
      <c r="I53" s="75"/>
    </row>
    <row r="54" spans="1:9" s="3" customFormat="1" ht="23.25" x14ac:dyDescent="0.25">
      <c r="A54" s="83" t="s">
        <v>117</v>
      </c>
      <c r="B54" s="84"/>
      <c r="C54" s="81"/>
      <c r="D54" s="105"/>
      <c r="E54" s="104"/>
      <c r="F54" s="104"/>
      <c r="G54" s="104"/>
      <c r="H54" s="104">
        <f>H8+H33+H35</f>
        <v>-282.0749999999997</v>
      </c>
      <c r="I54" s="75"/>
    </row>
    <row r="55" spans="1:9" s="3" customFormat="1" x14ac:dyDescent="0.25">
      <c r="A55" s="71"/>
      <c r="B55" s="72"/>
      <c r="C55" s="73"/>
      <c r="D55" s="106"/>
      <c r="E55" s="106"/>
      <c r="F55" s="106"/>
      <c r="G55" s="106"/>
      <c r="H55" s="106"/>
    </row>
    <row r="56" spans="1:9" ht="27" customHeight="1" x14ac:dyDescent="0.25">
      <c r="A56" s="157"/>
      <c r="B56" s="158"/>
      <c r="C56" s="158"/>
      <c r="D56" s="158"/>
      <c r="E56" s="158"/>
      <c r="F56" s="158"/>
      <c r="G56" s="158"/>
      <c r="H56" s="158"/>
    </row>
    <row r="57" spans="1:9" ht="25.5" customHeight="1" x14ac:dyDescent="0.25">
      <c r="A57" s="19" t="s">
        <v>145</v>
      </c>
      <c r="D57" s="107"/>
      <c r="E57" s="107"/>
      <c r="F57" s="107"/>
      <c r="G57" s="107"/>
    </row>
    <row r="58" spans="1:9" x14ac:dyDescent="0.25">
      <c r="A58" s="149" t="s">
        <v>57</v>
      </c>
      <c r="B58" s="150"/>
      <c r="C58" s="150"/>
      <c r="D58" s="130"/>
      <c r="E58" s="108" t="s">
        <v>58</v>
      </c>
      <c r="F58" s="108" t="s">
        <v>59</v>
      </c>
      <c r="G58" s="108" t="s">
        <v>124</v>
      </c>
      <c r="H58" s="102"/>
    </row>
    <row r="59" spans="1:9" ht="14.25" customHeight="1" x14ac:dyDescent="0.25">
      <c r="A59" s="144" t="s">
        <v>161</v>
      </c>
      <c r="B59" s="145"/>
      <c r="C59" s="145"/>
      <c r="D59" s="146"/>
      <c r="E59" s="28">
        <v>43556</v>
      </c>
      <c r="F59" s="108" t="s">
        <v>150</v>
      </c>
      <c r="G59" s="108">
        <v>2.44</v>
      </c>
      <c r="H59" s="102" t="s">
        <v>125</v>
      </c>
    </row>
    <row r="60" spans="1:9" ht="14.25" customHeight="1" x14ac:dyDescent="0.25">
      <c r="A60" s="144" t="s">
        <v>149</v>
      </c>
      <c r="B60" s="145"/>
      <c r="C60" s="145"/>
      <c r="D60" s="146"/>
      <c r="E60" s="28">
        <v>43647</v>
      </c>
      <c r="F60" s="108" t="s">
        <v>151</v>
      </c>
      <c r="G60" s="108">
        <v>33.229999999999997</v>
      </c>
      <c r="H60" s="102" t="s">
        <v>152</v>
      </c>
    </row>
    <row r="61" spans="1:9" ht="14.25" customHeight="1" x14ac:dyDescent="0.25">
      <c r="A61" s="144" t="s">
        <v>153</v>
      </c>
      <c r="B61" s="145"/>
      <c r="C61" s="145"/>
      <c r="D61" s="146"/>
      <c r="E61" s="28">
        <v>43678</v>
      </c>
      <c r="F61" s="108" t="s">
        <v>154</v>
      </c>
      <c r="G61" s="108">
        <v>21.04</v>
      </c>
      <c r="H61" s="102" t="s">
        <v>155</v>
      </c>
    </row>
    <row r="62" spans="1:9" ht="14.25" customHeight="1" x14ac:dyDescent="0.25">
      <c r="A62" s="144" t="s">
        <v>156</v>
      </c>
      <c r="B62" s="145"/>
      <c r="C62" s="145"/>
      <c r="D62" s="146"/>
      <c r="E62" s="28">
        <v>43678</v>
      </c>
      <c r="F62" s="108" t="s">
        <v>157</v>
      </c>
      <c r="G62" s="108">
        <v>324.89</v>
      </c>
      <c r="H62" s="102" t="s">
        <v>158</v>
      </c>
    </row>
    <row r="63" spans="1:9" ht="14.25" customHeight="1" x14ac:dyDescent="0.25">
      <c r="A63" s="144" t="s">
        <v>159</v>
      </c>
      <c r="B63" s="145"/>
      <c r="C63" s="145"/>
      <c r="D63" s="146"/>
      <c r="E63" s="28">
        <v>43739</v>
      </c>
      <c r="F63" s="108" t="s">
        <v>160</v>
      </c>
      <c r="G63" s="108">
        <v>223.32</v>
      </c>
      <c r="H63" s="102" t="s">
        <v>158</v>
      </c>
    </row>
    <row r="64" spans="1:9" s="4" customFormat="1" x14ac:dyDescent="0.25">
      <c r="A64" s="169" t="s">
        <v>7</v>
      </c>
      <c r="B64" s="170"/>
      <c r="C64" s="170"/>
      <c r="D64" s="171"/>
      <c r="E64" s="109"/>
      <c r="F64" s="109"/>
      <c r="G64" s="109">
        <f>SUM(G59:G63)</f>
        <v>604.91999999999996</v>
      </c>
      <c r="H64" s="110"/>
    </row>
    <row r="65" spans="1:8" x14ac:dyDescent="0.25">
      <c r="A65" s="19" t="s">
        <v>47</v>
      </c>
      <c r="D65" s="107"/>
      <c r="E65" s="107"/>
      <c r="F65" s="107"/>
      <c r="G65" s="107"/>
    </row>
    <row r="66" spans="1:8" x14ac:dyDescent="0.25">
      <c r="A66" s="19" t="s">
        <v>48</v>
      </c>
      <c r="D66" s="107"/>
      <c r="E66" s="107"/>
      <c r="F66" s="107"/>
      <c r="G66" s="107"/>
    </row>
    <row r="67" spans="1:8" ht="38.25" customHeight="1" x14ac:dyDescent="0.25">
      <c r="A67" s="149" t="s">
        <v>60</v>
      </c>
      <c r="B67" s="150"/>
      <c r="C67" s="150"/>
      <c r="D67" s="150"/>
      <c r="E67" s="130"/>
      <c r="F67" s="111" t="s">
        <v>59</v>
      </c>
      <c r="G67" s="112" t="s">
        <v>162</v>
      </c>
    </row>
    <row r="68" spans="1:8" x14ac:dyDescent="0.25">
      <c r="A68" s="168" t="s">
        <v>61</v>
      </c>
      <c r="B68" s="172"/>
      <c r="C68" s="172"/>
      <c r="D68" s="172"/>
      <c r="E68" s="165"/>
      <c r="F68" s="116">
        <v>5</v>
      </c>
      <c r="G68" s="108">
        <v>2645.33</v>
      </c>
    </row>
    <row r="69" spans="1:8" x14ac:dyDescent="0.25">
      <c r="A69" s="21"/>
      <c r="D69" s="107"/>
      <c r="E69" s="107"/>
      <c r="F69" s="107"/>
      <c r="G69" s="107"/>
    </row>
    <row r="70" spans="1:8" s="4" customFormat="1" x14ac:dyDescent="0.25">
      <c r="A70" s="19" t="s">
        <v>76</v>
      </c>
      <c r="B70" s="37"/>
      <c r="C70" s="38"/>
      <c r="D70" s="113"/>
      <c r="E70" s="113"/>
      <c r="F70" s="113"/>
      <c r="G70" s="113"/>
      <c r="H70" s="114"/>
    </row>
    <row r="71" spans="1:8" x14ac:dyDescent="0.25">
      <c r="A71" s="168" t="s">
        <v>77</v>
      </c>
      <c r="B71" s="165"/>
      <c r="C71" s="164" t="s">
        <v>78</v>
      </c>
      <c r="D71" s="165"/>
      <c r="E71" s="108" t="s">
        <v>79</v>
      </c>
      <c r="F71" s="108" t="s">
        <v>80</v>
      </c>
      <c r="G71" s="108" t="s">
        <v>81</v>
      </c>
    </row>
    <row r="72" spans="1:8" x14ac:dyDescent="0.25">
      <c r="A72" s="39" t="s">
        <v>84</v>
      </c>
      <c r="B72" s="7"/>
      <c r="C72" s="166" t="s">
        <v>113</v>
      </c>
      <c r="D72" s="167"/>
      <c r="E72" s="116">
        <v>1</v>
      </c>
      <c r="F72" s="108" t="s">
        <v>113</v>
      </c>
      <c r="G72" s="108" t="s">
        <v>113</v>
      </c>
    </row>
    <row r="73" spans="1:8" x14ac:dyDescent="0.25">
      <c r="A73" s="21"/>
      <c r="D73" s="107"/>
      <c r="E73" s="107"/>
      <c r="F73" s="107"/>
      <c r="G73" s="107"/>
    </row>
    <row r="75" spans="1:8" x14ac:dyDescent="0.25">
      <c r="A75" s="19" t="s">
        <v>108</v>
      </c>
      <c r="E75" s="89"/>
      <c r="F75" s="115"/>
      <c r="G75" s="89"/>
    </row>
    <row r="76" spans="1:8" x14ac:dyDescent="0.25">
      <c r="A76" s="19" t="s">
        <v>146</v>
      </c>
      <c r="B76" s="62"/>
      <c r="C76" s="63"/>
      <c r="D76" s="113"/>
      <c r="E76" s="89"/>
      <c r="F76" s="115"/>
      <c r="G76" s="89"/>
    </row>
    <row r="77" spans="1:8" ht="54.75" customHeight="1" x14ac:dyDescent="0.25">
      <c r="A77" s="181" t="s">
        <v>165</v>
      </c>
      <c r="B77" s="182"/>
      <c r="C77" s="182"/>
      <c r="D77" s="182"/>
      <c r="E77" s="182"/>
      <c r="F77" s="182"/>
      <c r="G77" s="182"/>
      <c r="H77" s="183"/>
    </row>
    <row r="80" spans="1:8" x14ac:dyDescent="0.25">
      <c r="A80" s="19" t="s">
        <v>82</v>
      </c>
      <c r="B80" s="62"/>
      <c r="C80" s="63"/>
      <c r="D80" s="113"/>
      <c r="E80" s="113" t="s">
        <v>147</v>
      </c>
      <c r="F80" s="113"/>
    </row>
    <row r="81" spans="1:6" x14ac:dyDescent="0.25">
      <c r="A81" s="19" t="s">
        <v>83</v>
      </c>
      <c r="B81" s="62"/>
      <c r="C81" s="63"/>
      <c r="D81" s="113"/>
      <c r="E81" s="113"/>
      <c r="F81" s="113"/>
    </row>
    <row r="82" spans="1:6" x14ac:dyDescent="0.25">
      <c r="A82" s="19" t="s">
        <v>109</v>
      </c>
      <c r="B82" s="62"/>
      <c r="C82" s="63"/>
      <c r="D82" s="113"/>
      <c r="E82" s="113"/>
      <c r="F82" s="113"/>
    </row>
    <row r="83" spans="1:6" x14ac:dyDescent="0.25">
      <c r="A83" s="21"/>
      <c r="B83" s="76"/>
      <c r="C83" s="77"/>
      <c r="D83" s="107"/>
      <c r="E83" s="107"/>
      <c r="F83" s="107"/>
    </row>
    <row r="84" spans="1:6" x14ac:dyDescent="0.25">
      <c r="A84" s="78" t="s">
        <v>166</v>
      </c>
      <c r="B84" s="79"/>
      <c r="C84" s="80"/>
    </row>
    <row r="85" spans="1:6" x14ac:dyDescent="0.25">
      <c r="A85" s="78" t="s">
        <v>85</v>
      </c>
      <c r="B85" s="79"/>
      <c r="C85" s="80" t="s">
        <v>24</v>
      </c>
    </row>
    <row r="86" spans="1:6" x14ac:dyDescent="0.25">
      <c r="A86" s="78" t="s">
        <v>86</v>
      </c>
      <c r="B86" s="79"/>
      <c r="C86" s="80" t="s">
        <v>87</v>
      </c>
    </row>
    <row r="87" spans="1:6" x14ac:dyDescent="0.25">
      <c r="A87" s="78" t="s">
        <v>88</v>
      </c>
      <c r="B87" s="79"/>
      <c r="C87" s="80" t="s">
        <v>148</v>
      </c>
    </row>
    <row r="88" spans="1:6" x14ac:dyDescent="0.25">
      <c r="A88" s="78"/>
      <c r="B88" s="79"/>
      <c r="C88" s="80"/>
    </row>
  </sheetData>
  <mergeCells count="48">
    <mergeCell ref="A23:B23"/>
    <mergeCell ref="A26:B26"/>
    <mergeCell ref="A27:B27"/>
    <mergeCell ref="A63:D63"/>
    <mergeCell ref="A77:H77"/>
    <mergeCell ref="A29:B29"/>
    <mergeCell ref="A31:B31"/>
    <mergeCell ref="A33:B33"/>
    <mergeCell ref="A43:B43"/>
    <mergeCell ref="A35:B35"/>
    <mergeCell ref="A37:B37"/>
    <mergeCell ref="A44:B44"/>
    <mergeCell ref="A14:B14"/>
    <mergeCell ref="A15:B15"/>
    <mergeCell ref="A17:B17"/>
    <mergeCell ref="A18:B18"/>
    <mergeCell ref="A21:B21"/>
    <mergeCell ref="A20:B20"/>
    <mergeCell ref="A3:B3"/>
    <mergeCell ref="A8:B8"/>
    <mergeCell ref="A10:B10"/>
    <mergeCell ref="A11:H11"/>
    <mergeCell ref="A12:B12"/>
    <mergeCell ref="A4:B4"/>
    <mergeCell ref="A7:H7"/>
    <mergeCell ref="C71:D71"/>
    <mergeCell ref="C72:D72"/>
    <mergeCell ref="A71:B71"/>
    <mergeCell ref="A64:D64"/>
    <mergeCell ref="A67:E67"/>
    <mergeCell ref="A68:E68"/>
    <mergeCell ref="A38:B38"/>
    <mergeCell ref="A39:B39"/>
    <mergeCell ref="A40:B40"/>
    <mergeCell ref="A60:D60"/>
    <mergeCell ref="A61:D61"/>
    <mergeCell ref="A45:B45"/>
    <mergeCell ref="A59:D59"/>
    <mergeCell ref="A49:B49"/>
    <mergeCell ref="A56:H56"/>
    <mergeCell ref="A47:B47"/>
    <mergeCell ref="A48:B48"/>
    <mergeCell ref="A50:B50"/>
    <mergeCell ref="A46:B46"/>
    <mergeCell ref="A62:D62"/>
    <mergeCell ref="A51:B51"/>
    <mergeCell ref="A52:B52"/>
    <mergeCell ref="A58:D58"/>
  </mergeCells>
  <pageMargins left="0.7" right="0.7" top="0.75" bottom="0.75" header="0.3" footer="0.3"/>
  <pageSetup paperSize="9" scale="82" fitToHeight="0" orientation="portrait" r:id="rId1"/>
  <ignoredErrors>
    <ignoredError sqref="D3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2020-02-20T05:02:57Z</cp:lastPrinted>
  <dcterms:created xsi:type="dcterms:W3CDTF">2013-02-18T04:38:06Z</dcterms:created>
  <dcterms:modified xsi:type="dcterms:W3CDTF">2020-03-19T01:49:41Z</dcterms:modified>
</cp:coreProperties>
</file>