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0" i="8" l="1"/>
  <c r="G29" i="8"/>
  <c r="G26" i="8"/>
  <c r="G25" i="8"/>
  <c r="G23" i="8"/>
  <c r="G22" i="8"/>
  <c r="G20" i="8"/>
  <c r="G19" i="8"/>
  <c r="G17" i="8"/>
  <c r="G16" i="8"/>
  <c r="F34" i="8"/>
  <c r="E34" i="8"/>
  <c r="F33" i="8"/>
  <c r="E33" i="8"/>
  <c r="G14" i="8"/>
  <c r="G13" i="8"/>
  <c r="F30" i="8"/>
  <c r="F29" i="8"/>
  <c r="E30" i="8"/>
  <c r="E2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G72" i="8"/>
  <c r="H41" i="8"/>
  <c r="H40" i="8"/>
  <c r="H39" i="8"/>
  <c r="H38" i="8"/>
  <c r="F36" i="8"/>
  <c r="E36" i="8"/>
  <c r="H36" i="8"/>
  <c r="H8" i="8"/>
  <c r="H60" i="8"/>
  <c r="G32" i="8"/>
  <c r="H32" i="8"/>
  <c r="H45" i="8"/>
  <c r="H53" i="8"/>
  <c r="H51" i="8"/>
  <c r="H59" i="8"/>
  <c r="H58" i="8"/>
  <c r="G8" i="8"/>
  <c r="G9" i="8"/>
  <c r="G42" i="8"/>
  <c r="F42" i="8"/>
  <c r="E42" i="8"/>
  <c r="E55" i="8"/>
  <c r="E56" i="8"/>
  <c r="F55" i="8"/>
  <c r="F56" i="8"/>
  <c r="G55" i="8"/>
  <c r="G56" i="8"/>
  <c r="H57" i="8"/>
  <c r="H34" i="8"/>
  <c r="H33" i="8"/>
  <c r="E13" i="8"/>
  <c r="D23" i="8"/>
  <c r="D22" i="8"/>
  <c r="D20" i="8"/>
  <c r="D19" i="8"/>
  <c r="E49" i="8"/>
  <c r="C34" i="8"/>
  <c r="C33" i="8"/>
  <c r="C26" i="8"/>
  <c r="C25" i="8"/>
  <c r="C23" i="8"/>
  <c r="C22" i="8"/>
  <c r="C20" i="8"/>
  <c r="C19" i="8"/>
  <c r="C17" i="8"/>
  <c r="C16" i="8"/>
  <c r="H10" i="8"/>
  <c r="H9" i="8"/>
  <c r="D30" i="8"/>
  <c r="H30" i="8"/>
  <c r="D29" i="8"/>
  <c r="H29" i="8"/>
  <c r="H28" i="8"/>
  <c r="H27" i="8"/>
  <c r="D26" i="8"/>
  <c r="H26" i="8"/>
  <c r="D25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C30" i="8"/>
  <c r="C29" i="8"/>
  <c r="C14" i="8"/>
  <c r="C13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D45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ООО Дентал-Кристал
ФЛ Ковалева</t>
        </r>
      </text>
    </comment>
  </commentList>
</comments>
</file>

<file path=xl/sharedStrings.xml><?xml version="1.0" encoding="utf-8"?>
<sst xmlns="http://schemas.openxmlformats.org/spreadsheetml/2006/main" count="200" uniqueCount="175">
  <si>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</si>
  <si>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</si>
  <si>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</si>
  <si>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</si>
  <si>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</si>
  <si>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</si>
  <si>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</si>
  <si>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</si>
  <si>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</si>
  <si>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</si>
  <si>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</si>
  <si>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</si>
  <si>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</si>
  <si>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</si>
  <si>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</si>
  <si>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</si>
  <si>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</si>
  <si>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</si>
  <si>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</si>
  <si>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</si>
  <si>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</si>
  <si>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</si>
  <si>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</si>
  <si>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</si>
  <si>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</si>
  <si>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</si>
  <si>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</si>
  <si>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</si>
  <si>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</si>
  <si>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</si>
  <si>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</si>
  <si>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</si>
  <si>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</si>
  <si>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</si>
  <si>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</si>
  <si>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</si>
  <si>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</si>
  <si>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</si>
  <si>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</si>
  <si>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</si>
  <si>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</si>
  <si>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</si>
  <si>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</si>
  <si>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</si>
  <si>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</si>
  <si>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</si>
  <si>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</si>
  <si>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</si>
  <si>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</si>
  <si>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</si>
  <si>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</si>
  <si>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</si>
  <si>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</si>
  <si>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</si>
  <si>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</si>
  <si>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</si>
  <si>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</si>
  <si>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</si>
  <si>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</si>
  <si>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</si>
  <si>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</si>
  <si>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</si>
  <si>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</si>
  <si>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</si>
  <si>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</si>
  <si>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</si>
  <si>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</si>
  <si>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</si>
  <si>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</si>
  <si>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</si>
  <si>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</si>
  <si>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</si>
  <si>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</si>
  <si>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</si>
  <si>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</si>
  <si>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</si>
  <si>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</si>
  <si>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</si>
  <si>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</si>
  <si>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</si>
  <si>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</si>
  <si>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ООО " Сансервис"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</si>
  <si>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</si>
  <si>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</si>
  <si>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</si>
  <si>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</si>
  <si>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</si>
  <si>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</si>
  <si>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</si>
  <si>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</si>
  <si>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</si>
  <si>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пр-кт .Красного Знамени, 82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</si>
  <si>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</si>
  <si>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</si>
  <si>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</si>
  <si>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</si>
  <si>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</si>
  <si>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</si>
  <si>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</si>
  <si>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</si>
  <si>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</si>
  <si>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</si>
  <si>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</si>
  <si>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</si>
  <si>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</si>
  <si>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</si>
  <si>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</si>
  <si>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</si>
  <si>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</si>
  <si>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</si>
  <si>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</si>
  <si>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</si>
  <si>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</si>
  <si>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</si>
  <si>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82 по ул. Красного Знамени</t>
  </si>
  <si>
    <t>ул. Толстого, 25</t>
  </si>
  <si>
    <t>2-673-747</t>
  </si>
  <si>
    <t>01.02.2008г.</t>
  </si>
  <si>
    <t>113,60 м2</t>
  </si>
  <si>
    <t>7 587,40 м2</t>
  </si>
  <si>
    <t>Часть 4</t>
  </si>
  <si>
    <t>Ленинского района"</t>
  </si>
  <si>
    <t>ул. Тунгусская, 8</t>
  </si>
  <si>
    <t>ООО "Стройцентрприм"</t>
  </si>
  <si>
    <t>Количество проживающих</t>
  </si>
  <si>
    <t>150руб в мес</t>
  </si>
  <si>
    <t>нет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</si>
  <si>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</si>
  <si>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</si>
  <si>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</si>
  <si>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</si>
  <si>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</si>
  <si>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1. Текущий ремонт коммуникаций, проходящих через нежилые помещения</t>
  </si>
  <si>
    <t>2. Реклама в лифтах, исполн. ООО Правильный формат</t>
  </si>
  <si>
    <t>итого прочие:</t>
  </si>
  <si>
    <t>итого:</t>
  </si>
  <si>
    <t>Прочие услуги:</t>
  </si>
  <si>
    <t>сумма, т.р.</t>
  </si>
  <si>
    <t xml:space="preserve"> Ресо-Гарантия</t>
  </si>
  <si>
    <t xml:space="preserve">обязательное страхование лифтов </t>
  </si>
  <si>
    <t>3. Ростелеком (провайдеры)</t>
  </si>
  <si>
    <t>700 р/мес</t>
  </si>
  <si>
    <t>3.Коммунальные услуги, всего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</si>
  <si>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</si>
  <si>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</si>
  <si>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</si>
  <si>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</si>
  <si>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</si>
  <si>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26 п.м</t>
  </si>
  <si>
    <t>1 компл</t>
  </si>
  <si>
    <t>Лифт-ДВ</t>
  </si>
  <si>
    <t>2863,24 р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</si>
  <si>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</si>
  <si>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</si>
  <si>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</si>
  <si>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</si>
  <si>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</si>
  <si>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</si>
  <si>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замена вкладышей в лифте  4 п.</t>
  </si>
  <si>
    <t>компл</t>
  </si>
  <si>
    <t>распилка упавших деревьев</t>
  </si>
  <si>
    <t>Вертикль</t>
  </si>
  <si>
    <t>ремонт розлива ХГВС</t>
  </si>
  <si>
    <t>310 п.м</t>
  </si>
  <si>
    <t>ООО ТСГ</t>
  </si>
  <si>
    <t>аварийный ремонт кровли</t>
  </si>
  <si>
    <t>проиобретение 3-х фазных счетчиков Меркурий</t>
  </si>
  <si>
    <t>2 шт</t>
  </si>
  <si>
    <t>Энергосфера</t>
  </si>
  <si>
    <t>санит. обрезка и вырубка деревьев, вывоз, утилизация</t>
  </si>
  <si>
    <t>9 шт</t>
  </si>
  <si>
    <t>Всего: 1977,2 м2</t>
  </si>
  <si>
    <t>План по статье "текущий ремонт" на 2019 год</t>
  </si>
  <si>
    <t>Предложение Управляющей компании:  1. ремонт розлива системы центрального отопления.2. косметический ремонт подъездов по мере накопления средств.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</si>
  <si>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133/01 от 24.01.2019 года.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</si>
</sst>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3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0" fillId="0" borderId="0" xfId="0" applyNumberFormat="1"/>
    <xf numFmtId="16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2" fontId="0" fillId="2" borderId="0" xfId="0" applyNumberFormat="1" applyFill="1"/>
    <xf numFmtId="164" fontId="0" fillId="2" borderId="0" xfId="0" applyNumberFormat="1" applyFill="1"/>
    <xf numFmtId="164" fontId="9" fillId="2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8" xfId="0" applyFont="1" applyFill="1" applyBorder="1"/>
    <xf numFmtId="164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164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2" fontId="9" fillId="2" borderId="1" xfId="0" applyNumberFormat="1" applyFont="1" applyFill="1" applyBorder="1" applyAlignment="1"/>
    <xf numFmtId="2" fontId="9" fillId="0" borderId="5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2" fontId="3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164" fontId="9" fillId="0" borderId="3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164" fontId="9" fillId="2" borderId="3" xfId="0" applyNumberFormat="1" applyFont="1" applyFill="1" applyBorder="1" applyAlignment="1">
      <alignment horizont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9" fillId="0" borderId="2" xfId="0" applyFont="1" applyFill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/>
    </xf>
    <xf numFmtId="0" fontId="16" fillId="0" borderId="8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E11" sqref="E11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152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10</v>
      </c>
      <c r="C3" s="24" t="s">
        <v>114</v>
      </c>
    </row>
    <row r="4" spans="1:4" ht="14.25" customHeight="1" x14ac:dyDescent="0.25">
      <c r="A4" s="22" t="s">
        <v>174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52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34" t="s">
        <v>12</v>
      </c>
      <c r="D9" s="135"/>
    </row>
    <row r="10" spans="1:4" s="3" customFormat="1" ht="24" customHeight="1" x14ac:dyDescent="0.25">
      <c r="A10" s="13" t="s">
        <v>2</v>
      </c>
      <c r="B10" s="15" t="s">
        <v>13</v>
      </c>
      <c r="C10" s="136" t="s">
        <v>80</v>
      </c>
      <c r="D10" s="137"/>
    </row>
    <row r="11" spans="1:4" s="3" customFormat="1" ht="15" customHeight="1" x14ac:dyDescent="0.25">
      <c r="A11" s="13" t="s">
        <v>3</v>
      </c>
      <c r="B11" s="14" t="s">
        <v>14</v>
      </c>
      <c r="C11" s="134" t="s">
        <v>15</v>
      </c>
      <c r="D11" s="135"/>
    </row>
    <row r="12" spans="1:4" s="3" customFormat="1" ht="16.5" customHeight="1" x14ac:dyDescent="0.25">
      <c r="A12" s="141">
        <v>5</v>
      </c>
      <c r="B12" s="141" t="s">
        <v>99</v>
      </c>
      <c r="C12" s="53" t="s">
        <v>100</v>
      </c>
      <c r="D12" s="54" t="s">
        <v>101</v>
      </c>
    </row>
    <row r="13" spans="1:4" s="3" customFormat="1" ht="14.25" customHeight="1" x14ac:dyDescent="0.25">
      <c r="A13" s="141"/>
      <c r="B13" s="141"/>
      <c r="C13" s="53" t="s">
        <v>102</v>
      </c>
      <c r="D13" s="54" t="s">
        <v>103</v>
      </c>
    </row>
    <row r="14" spans="1:4" s="3" customFormat="1" x14ac:dyDescent="0.25">
      <c r="A14" s="141"/>
      <c r="B14" s="141"/>
      <c r="C14" s="53" t="s">
        <v>104</v>
      </c>
      <c r="D14" s="54" t="s">
        <v>105</v>
      </c>
    </row>
    <row r="15" spans="1:4" s="3" customFormat="1" ht="16.5" customHeight="1" x14ac:dyDescent="0.25">
      <c r="A15" s="141"/>
      <c r="B15" s="141"/>
      <c r="C15" s="53" t="s">
        <v>106</v>
      </c>
      <c r="D15" s="54" t="s">
        <v>107</v>
      </c>
    </row>
    <row r="16" spans="1:4" s="3" customFormat="1" ht="16.5" customHeight="1" x14ac:dyDescent="0.25">
      <c r="A16" s="141"/>
      <c r="B16" s="141"/>
      <c r="C16" s="53" t="s">
        <v>108</v>
      </c>
      <c r="D16" s="54" t="s">
        <v>109</v>
      </c>
    </row>
    <row r="17" spans="1:4" s="5" customFormat="1" ht="15.75" customHeight="1" x14ac:dyDescent="0.25">
      <c r="A17" s="141"/>
      <c r="B17" s="141"/>
      <c r="C17" s="53" t="s">
        <v>110</v>
      </c>
      <c r="D17" s="54" t="s">
        <v>111</v>
      </c>
    </row>
    <row r="18" spans="1:4" s="5" customFormat="1" ht="15.75" customHeight="1" x14ac:dyDescent="0.25">
      <c r="A18" s="141"/>
      <c r="B18" s="141"/>
      <c r="C18" s="55" t="s">
        <v>112</v>
      </c>
      <c r="D18" s="54" t="s">
        <v>113</v>
      </c>
    </row>
    <row r="19" spans="1:4" ht="21.75" customHeight="1" x14ac:dyDescent="0.25">
      <c r="A19" s="13" t="s">
        <v>4</v>
      </c>
      <c r="B19" s="14" t="s">
        <v>16</v>
      </c>
      <c r="C19" s="142" t="s">
        <v>98</v>
      </c>
      <c r="D19" s="143"/>
    </row>
    <row r="20" spans="1:4" s="5" customFormat="1" ht="17.25" customHeight="1" x14ac:dyDescent="0.25">
      <c r="A20" s="13" t="s">
        <v>5</v>
      </c>
      <c r="B20" s="14" t="s">
        <v>17</v>
      </c>
      <c r="C20" s="144" t="s">
        <v>60</v>
      </c>
      <c r="D20" s="145"/>
    </row>
    <row r="21" spans="1:4" s="5" customFormat="1" ht="15" customHeight="1" x14ac:dyDescent="0.25">
      <c r="A21" s="13" t="s">
        <v>6</v>
      </c>
      <c r="B21" s="14" t="s">
        <v>18</v>
      </c>
      <c r="C21" s="136" t="s">
        <v>19</v>
      </c>
      <c r="D21" s="146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9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7"/>
      <c r="B25" s="18" t="s">
        <v>21</v>
      </c>
      <c r="C25" s="8" t="s">
        <v>22</v>
      </c>
      <c r="D25" s="52" t="s">
        <v>23</v>
      </c>
    </row>
    <row r="26" spans="1:4" ht="26.25" customHeight="1" x14ac:dyDescent="0.25">
      <c r="A26" s="131" t="s">
        <v>26</v>
      </c>
      <c r="B26" s="132"/>
      <c r="C26" s="132"/>
      <c r="D26" s="133"/>
    </row>
    <row r="27" spans="1:4" ht="12" customHeight="1" x14ac:dyDescent="0.25">
      <c r="A27" s="49"/>
      <c r="B27" s="50"/>
      <c r="C27" s="50"/>
      <c r="D27" s="51"/>
    </row>
    <row r="28" spans="1:4" x14ac:dyDescent="0.25">
      <c r="A28" s="8">
        <v>1</v>
      </c>
      <c r="B28" s="7" t="s">
        <v>81</v>
      </c>
      <c r="C28" s="7" t="s">
        <v>24</v>
      </c>
      <c r="D28" s="7" t="s">
        <v>25</v>
      </c>
    </row>
    <row r="29" spans="1:4" ht="14.25" customHeight="1" x14ac:dyDescent="0.25">
      <c r="A29" s="20" t="s">
        <v>27</v>
      </c>
      <c r="B29" s="19"/>
      <c r="C29" s="19"/>
      <c r="D29" s="19"/>
    </row>
    <row r="30" spans="1:4" ht="13.5" customHeight="1" x14ac:dyDescent="0.25">
      <c r="A30" s="8">
        <v>1</v>
      </c>
      <c r="B30" s="7" t="s">
        <v>123</v>
      </c>
      <c r="C30" s="7" t="s">
        <v>115</v>
      </c>
      <c r="D30" s="11" t="s">
        <v>116</v>
      </c>
    </row>
    <row r="31" spans="1:4" x14ac:dyDescent="0.25">
      <c r="A31" s="20" t="s">
        <v>43</v>
      </c>
      <c r="B31" s="19"/>
      <c r="C31" s="19"/>
      <c r="D31" s="19"/>
    </row>
    <row r="32" spans="1:4" x14ac:dyDescent="0.25">
      <c r="A32" s="20" t="s">
        <v>44</v>
      </c>
      <c r="B32" s="19"/>
      <c r="C32" s="19"/>
      <c r="D32" s="19"/>
    </row>
    <row r="33" spans="1:4" x14ac:dyDescent="0.25">
      <c r="A33" s="8">
        <v>1</v>
      </c>
      <c r="B33" s="7" t="s">
        <v>28</v>
      </c>
      <c r="C33" s="7" t="s">
        <v>122</v>
      </c>
      <c r="D33" s="11" t="s">
        <v>29</v>
      </c>
    </row>
    <row r="34" spans="1:4" x14ac:dyDescent="0.25">
      <c r="A34" s="20" t="s">
        <v>30</v>
      </c>
      <c r="B34" s="19"/>
      <c r="C34" s="19"/>
      <c r="D34" s="19"/>
    </row>
    <row r="35" spans="1:4" x14ac:dyDescent="0.25">
      <c r="A35" s="8">
        <v>1</v>
      </c>
      <c r="B35" s="7" t="s">
        <v>31</v>
      </c>
      <c r="C35" s="7" t="s">
        <v>24</v>
      </c>
      <c r="D35" s="7" t="s">
        <v>32</v>
      </c>
    </row>
    <row r="36" spans="1:4" ht="15" customHeight="1" x14ac:dyDescent="0.25">
      <c r="A36" s="20" t="s">
        <v>33</v>
      </c>
      <c r="B36" s="19"/>
      <c r="C36" s="19"/>
      <c r="D36" s="19"/>
    </row>
    <row r="37" spans="1:4" x14ac:dyDescent="0.25">
      <c r="A37" s="8">
        <v>1</v>
      </c>
      <c r="B37" s="7" t="s">
        <v>34</v>
      </c>
      <c r="C37" s="7" t="s">
        <v>24</v>
      </c>
      <c r="D37" s="7" t="s">
        <v>25</v>
      </c>
    </row>
    <row r="38" spans="1:4" ht="8.25" customHeight="1" x14ac:dyDescent="0.25">
      <c r="A38" s="28"/>
      <c r="B38" s="12"/>
      <c r="C38" s="12"/>
      <c r="D38" s="12"/>
    </row>
    <row r="39" spans="1:4" x14ac:dyDescent="0.25">
      <c r="A39" s="4" t="s">
        <v>53</v>
      </c>
      <c r="B39" s="19"/>
      <c r="C39" s="19"/>
      <c r="D39" s="19"/>
    </row>
    <row r="40" spans="1:4" ht="15" customHeight="1" x14ac:dyDescent="0.25">
      <c r="A40" s="8">
        <v>1</v>
      </c>
      <c r="B40" s="7" t="s">
        <v>35</v>
      </c>
      <c r="C40" s="138">
        <v>1978</v>
      </c>
      <c r="D40" s="140"/>
    </row>
    <row r="41" spans="1:4" x14ac:dyDescent="0.25">
      <c r="A41" s="8">
        <v>2</v>
      </c>
      <c r="B41" s="7" t="s">
        <v>37</v>
      </c>
      <c r="C41" s="138">
        <v>9</v>
      </c>
      <c r="D41" s="140"/>
    </row>
    <row r="42" spans="1:4" x14ac:dyDescent="0.25">
      <c r="A42" s="8">
        <v>3</v>
      </c>
      <c r="B42" s="7" t="s">
        <v>38</v>
      </c>
      <c r="C42" s="138">
        <v>4</v>
      </c>
      <c r="D42" s="139"/>
    </row>
    <row r="43" spans="1:4" ht="15" customHeight="1" x14ac:dyDescent="0.25">
      <c r="A43" s="8">
        <v>4</v>
      </c>
      <c r="B43" s="7" t="s">
        <v>36</v>
      </c>
      <c r="C43" s="138">
        <v>4</v>
      </c>
      <c r="D43" s="139"/>
    </row>
    <row r="44" spans="1:4" x14ac:dyDescent="0.25">
      <c r="A44" s="8">
        <v>5</v>
      </c>
      <c r="B44" s="7" t="s">
        <v>39</v>
      </c>
      <c r="C44" s="138">
        <v>4</v>
      </c>
      <c r="D44" s="139"/>
    </row>
    <row r="45" spans="1:4" x14ac:dyDescent="0.25">
      <c r="A45" s="8">
        <v>6</v>
      </c>
      <c r="B45" s="7" t="s">
        <v>40</v>
      </c>
      <c r="C45" s="138" t="s">
        <v>119</v>
      </c>
      <c r="D45" s="140"/>
    </row>
    <row r="46" spans="1:4" ht="15" customHeight="1" x14ac:dyDescent="0.25">
      <c r="A46" s="8">
        <v>7</v>
      </c>
      <c r="B46" s="7" t="s">
        <v>41</v>
      </c>
      <c r="C46" s="138" t="s">
        <v>118</v>
      </c>
      <c r="D46" s="140"/>
    </row>
    <row r="47" spans="1:4" x14ac:dyDescent="0.25">
      <c r="A47" s="8">
        <v>8</v>
      </c>
      <c r="B47" s="7" t="s">
        <v>42</v>
      </c>
      <c r="C47" s="138" t="s">
        <v>171</v>
      </c>
      <c r="D47" s="140"/>
    </row>
    <row r="48" spans="1:4" x14ac:dyDescent="0.25">
      <c r="A48" s="8">
        <v>9</v>
      </c>
      <c r="B48" s="7" t="s">
        <v>124</v>
      </c>
      <c r="C48" s="138">
        <v>274</v>
      </c>
      <c r="D48" s="137"/>
    </row>
    <row r="49" spans="1:4" x14ac:dyDescent="0.25">
      <c r="A49" s="8">
        <v>10</v>
      </c>
      <c r="B49" s="7" t="s">
        <v>79</v>
      </c>
      <c r="C49" s="147" t="s">
        <v>117</v>
      </c>
      <c r="D49" s="140"/>
    </row>
    <row r="50" spans="1:4" x14ac:dyDescent="0.25">
      <c r="A50" s="4"/>
    </row>
    <row r="51" spans="1:4" x14ac:dyDescent="0.25">
      <c r="A51" s="4"/>
    </row>
    <row r="53" spans="1:4" x14ac:dyDescent="0.25">
      <c r="A53" s="56"/>
      <c r="B53" s="56"/>
      <c r="C53" s="57"/>
      <c r="D53" s="58"/>
    </row>
    <row r="54" spans="1:4" x14ac:dyDescent="0.25">
      <c r="A54" s="56"/>
      <c r="B54" s="56"/>
      <c r="C54" s="57"/>
      <c r="D54" s="58"/>
    </row>
    <row r="55" spans="1:4" x14ac:dyDescent="0.25">
      <c r="A55" s="56"/>
      <c r="B55" s="56"/>
      <c r="C55" s="57"/>
      <c r="D55" s="58"/>
    </row>
    <row r="56" spans="1:4" x14ac:dyDescent="0.25">
      <c r="A56" s="56"/>
      <c r="B56" s="56"/>
      <c r="C56" s="57"/>
      <c r="D56" s="58"/>
    </row>
    <row r="57" spans="1:4" x14ac:dyDescent="0.25">
      <c r="A57" s="56"/>
      <c r="B57" s="56"/>
      <c r="C57" s="59"/>
      <c r="D57" s="58"/>
    </row>
    <row r="58" spans="1:4" x14ac:dyDescent="0.25">
      <c r="A58" s="56"/>
      <c r="B58" s="56"/>
      <c r="C58" s="60"/>
      <c r="D58" s="58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6"/>
  <sheetViews>
    <sheetView topLeftCell="A25" workbookViewId="0">
      <selection activeCell="J77" sqref="J77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1.7109375" customWidth="1"/>
  </cols>
  <sheetData>
    <row r="1" spans="1:10" x14ac:dyDescent="0.25">
      <c r="A1" s="4" t="s">
        <v>131</v>
      </c>
      <c r="B1"/>
      <c r="C1" s="37"/>
      <c r="D1" s="37"/>
    </row>
    <row r="2" spans="1:10" ht="13.5" customHeight="1" x14ac:dyDescent="0.25">
      <c r="A2" s="4" t="s">
        <v>153</v>
      </c>
      <c r="B2"/>
      <c r="C2" s="37"/>
      <c r="D2" s="37"/>
    </row>
    <row r="3" spans="1:10" ht="56.25" customHeight="1" x14ac:dyDescent="0.25">
      <c r="A3" s="156" t="s">
        <v>67</v>
      </c>
      <c r="B3" s="201"/>
      <c r="C3" s="102" t="s">
        <v>68</v>
      </c>
      <c r="D3" s="29" t="s">
        <v>69</v>
      </c>
      <c r="E3" s="29" t="s">
        <v>70</v>
      </c>
      <c r="F3" s="29" t="s">
        <v>71</v>
      </c>
      <c r="G3" s="38" t="s">
        <v>72</v>
      </c>
      <c r="H3" s="29" t="s">
        <v>73</v>
      </c>
    </row>
    <row r="4" spans="1:10" ht="26.25" customHeight="1" x14ac:dyDescent="0.25">
      <c r="A4" s="204" t="s">
        <v>154</v>
      </c>
      <c r="B4" s="150"/>
      <c r="C4" s="102"/>
      <c r="D4" s="29">
        <v>345.54</v>
      </c>
      <c r="E4" s="29"/>
      <c r="F4" s="29"/>
      <c r="G4" s="38"/>
      <c r="H4" s="29"/>
    </row>
    <row r="5" spans="1:10" ht="14.25" customHeight="1" x14ac:dyDescent="0.25">
      <c r="A5" s="89" t="s">
        <v>129</v>
      </c>
      <c r="B5" s="86"/>
      <c r="C5" s="102"/>
      <c r="D5" s="104">
        <v>497.47</v>
      </c>
      <c r="E5" s="104"/>
      <c r="F5" s="29"/>
      <c r="G5" s="38"/>
      <c r="H5" s="29"/>
    </row>
    <row r="6" spans="1:10" ht="15.75" customHeight="1" x14ac:dyDescent="0.25">
      <c r="A6" s="89" t="s">
        <v>130</v>
      </c>
      <c r="B6" s="86"/>
      <c r="C6" s="102"/>
      <c r="D6" s="29">
        <v>-151.93</v>
      </c>
      <c r="E6" s="104"/>
      <c r="F6" s="104"/>
      <c r="G6" s="38"/>
      <c r="H6" s="29"/>
    </row>
    <row r="7" spans="1:10" ht="15" customHeight="1" x14ac:dyDescent="0.25">
      <c r="A7" s="202" t="s">
        <v>155</v>
      </c>
      <c r="B7" s="155"/>
      <c r="C7" s="155"/>
      <c r="D7" s="155"/>
      <c r="E7" s="155"/>
      <c r="F7" s="155"/>
      <c r="G7" s="155"/>
      <c r="H7" s="137"/>
    </row>
    <row r="8" spans="1:10" ht="17.25" customHeight="1" x14ac:dyDescent="0.25">
      <c r="A8" s="156" t="s">
        <v>74</v>
      </c>
      <c r="B8" s="157"/>
      <c r="C8" s="41">
        <v>21.13</v>
      </c>
      <c r="D8" s="64">
        <v>-137.58000000000001</v>
      </c>
      <c r="E8" s="41">
        <f>E12+E15+E18+E21+E24+E27</f>
        <v>1899.1299999999999</v>
      </c>
      <c r="F8" s="41">
        <f>F12+F15+F18+F21+F24+F27</f>
        <v>1866.12</v>
      </c>
      <c r="G8" s="41">
        <f>G12+G15+G18+G21+G24+G27</f>
        <v>1866.12</v>
      </c>
      <c r="H8" s="66">
        <f>F8-E8+D8</f>
        <v>-170.59</v>
      </c>
      <c r="J8" s="78"/>
    </row>
    <row r="9" spans="1:10" x14ac:dyDescent="0.25">
      <c r="A9" s="39" t="s">
        <v>75</v>
      </c>
      <c r="B9" s="40"/>
      <c r="C9" s="42">
        <f>C8-C10</f>
        <v>19.02</v>
      </c>
      <c r="D9" s="65">
        <v>-123.64</v>
      </c>
      <c r="E9" s="42">
        <f>E8-E10</f>
        <v>1709.2169999999999</v>
      </c>
      <c r="F9" s="42">
        <f>F8-F10</f>
        <v>1679.5079999999998</v>
      </c>
      <c r="G9" s="42">
        <f>G8-G10</f>
        <v>1686.4299999999998</v>
      </c>
      <c r="H9" s="66">
        <f>F9-E9+D9</f>
        <v>-153.34900000000005</v>
      </c>
      <c r="J9" s="67"/>
    </row>
    <row r="10" spans="1:10" x14ac:dyDescent="0.25">
      <c r="A10" s="154" t="s">
        <v>76</v>
      </c>
      <c r="B10" s="155"/>
      <c r="C10" s="42">
        <v>2.11</v>
      </c>
      <c r="D10" s="65">
        <v>-13.95</v>
      </c>
      <c r="E10" s="42">
        <f>E8*10%</f>
        <v>189.91300000000001</v>
      </c>
      <c r="F10" s="42">
        <f>F8*10%</f>
        <v>186.61199999999999</v>
      </c>
      <c r="G10" s="42">
        <v>179.69</v>
      </c>
      <c r="H10" s="66">
        <f>F10-E10+D10</f>
        <v>-17.251000000000015</v>
      </c>
    </row>
    <row r="11" spans="1:10" ht="12.75" customHeight="1" x14ac:dyDescent="0.25">
      <c r="A11" s="202" t="s">
        <v>77</v>
      </c>
      <c r="B11" s="203"/>
      <c r="C11" s="203"/>
      <c r="D11" s="203"/>
      <c r="E11" s="203"/>
      <c r="F11" s="203"/>
      <c r="G11" s="203"/>
      <c r="H11" s="157"/>
    </row>
    <row r="12" spans="1:10" s="72" customFormat="1" x14ac:dyDescent="0.25">
      <c r="A12" s="199" t="s">
        <v>56</v>
      </c>
      <c r="B12" s="200"/>
      <c r="C12" s="68">
        <v>5.65</v>
      </c>
      <c r="D12" s="69">
        <v>-35.15</v>
      </c>
      <c r="E12" s="70">
        <v>514.4</v>
      </c>
      <c r="F12" s="70">
        <v>506.21</v>
      </c>
      <c r="G12" s="70">
        <v>506.21</v>
      </c>
      <c r="H12" s="71">
        <f>F12-E12+D12</f>
        <v>-43.339999999999996</v>
      </c>
      <c r="J12" s="73"/>
    </row>
    <row r="13" spans="1:10" x14ac:dyDescent="0.25">
      <c r="A13" s="39" t="s">
        <v>75</v>
      </c>
      <c r="B13" s="40"/>
      <c r="C13" s="42">
        <f>C12-C14</f>
        <v>5.085</v>
      </c>
      <c r="D13" s="65">
        <v>-31.64</v>
      </c>
      <c r="E13" s="42">
        <f>E12-E14</f>
        <v>462.96</v>
      </c>
      <c r="F13" s="42">
        <f>F12-F14</f>
        <v>455.589</v>
      </c>
      <c r="G13" s="42">
        <f>G12-G14</f>
        <v>455.589</v>
      </c>
      <c r="H13" s="65">
        <f t="shared" ref="H13:H30" si="0">F13-E13+D13</f>
        <v>-39.010999999999981</v>
      </c>
    </row>
    <row r="14" spans="1:10" x14ac:dyDescent="0.25">
      <c r="A14" s="154" t="s">
        <v>76</v>
      </c>
      <c r="B14" s="155"/>
      <c r="C14" s="42">
        <f>C12*10%</f>
        <v>0.56500000000000006</v>
      </c>
      <c r="D14" s="65">
        <v>-3.52</v>
      </c>
      <c r="E14" s="42">
        <f>E12*10%</f>
        <v>51.44</v>
      </c>
      <c r="F14" s="42">
        <f>F12*10%</f>
        <v>50.621000000000002</v>
      </c>
      <c r="G14" s="42">
        <f>G12*10%</f>
        <v>50.621000000000002</v>
      </c>
      <c r="H14" s="65">
        <f t="shared" si="0"/>
        <v>-4.3389999999999951</v>
      </c>
    </row>
    <row r="15" spans="1:10" s="72" customFormat="1" ht="23.25" customHeight="1" x14ac:dyDescent="0.25">
      <c r="A15" s="199" t="s">
        <v>45</v>
      </c>
      <c r="B15" s="200"/>
      <c r="C15" s="68">
        <v>3.45</v>
      </c>
      <c r="D15" s="69">
        <v>-69.459999999999994</v>
      </c>
      <c r="E15" s="70">
        <v>314.11</v>
      </c>
      <c r="F15" s="70">
        <v>309.11</v>
      </c>
      <c r="G15" s="70">
        <v>309.11</v>
      </c>
      <c r="H15" s="71">
        <f t="shared" si="0"/>
        <v>-74.459999999999994</v>
      </c>
      <c r="J15" s="74"/>
    </row>
    <row r="16" spans="1:10" x14ac:dyDescent="0.25">
      <c r="A16" s="39" t="s">
        <v>75</v>
      </c>
      <c r="B16" s="40"/>
      <c r="C16" s="42">
        <f>C15-C17</f>
        <v>3.105</v>
      </c>
      <c r="D16" s="65">
        <v>-62.51</v>
      </c>
      <c r="E16" s="42">
        <f>E15-E17</f>
        <v>282.69900000000001</v>
      </c>
      <c r="F16" s="42">
        <f>F15-F17</f>
        <v>278.19900000000001</v>
      </c>
      <c r="G16" s="42">
        <f>G15-G17</f>
        <v>278.19900000000001</v>
      </c>
      <c r="H16" s="65">
        <f t="shared" si="0"/>
        <v>-67.009999999999991</v>
      </c>
    </row>
    <row r="17" spans="1:10" ht="15" customHeight="1" x14ac:dyDescent="0.25">
      <c r="A17" s="154" t="s">
        <v>76</v>
      </c>
      <c r="B17" s="155"/>
      <c r="C17" s="42">
        <f>C15*10%</f>
        <v>0.34500000000000003</v>
      </c>
      <c r="D17" s="65">
        <v>-6.95</v>
      </c>
      <c r="E17" s="42">
        <f>E15*10%</f>
        <v>31.411000000000001</v>
      </c>
      <c r="F17" s="42">
        <f>F15*10%</f>
        <v>30.911000000000001</v>
      </c>
      <c r="G17" s="42">
        <f>G15*10%</f>
        <v>30.911000000000001</v>
      </c>
      <c r="H17" s="65">
        <f t="shared" si="0"/>
        <v>-7.45</v>
      </c>
    </row>
    <row r="18" spans="1:10" s="72" customFormat="1" ht="14.25" customHeight="1" x14ac:dyDescent="0.25">
      <c r="A18" s="199" t="s">
        <v>57</v>
      </c>
      <c r="B18" s="200"/>
      <c r="C18" s="75">
        <v>2.37</v>
      </c>
      <c r="D18" s="65">
        <v>-13.89</v>
      </c>
      <c r="E18" s="70">
        <v>215.77</v>
      </c>
      <c r="F18" s="70">
        <v>212.34</v>
      </c>
      <c r="G18" s="70">
        <v>212.34</v>
      </c>
      <c r="H18" s="71">
        <f t="shared" si="0"/>
        <v>-17.320000000000007</v>
      </c>
      <c r="J18" s="74"/>
    </row>
    <row r="19" spans="1:10" ht="13.5" customHeight="1" x14ac:dyDescent="0.25">
      <c r="A19" s="39" t="s">
        <v>75</v>
      </c>
      <c r="B19" s="40"/>
      <c r="C19" s="42">
        <f>C18-C20</f>
        <v>2.133</v>
      </c>
      <c r="D19" s="65">
        <f>D18-D20</f>
        <v>-12.501000000000001</v>
      </c>
      <c r="E19" s="42">
        <f>E18-E20</f>
        <v>194.19300000000001</v>
      </c>
      <c r="F19" s="42">
        <f>F18-F20</f>
        <v>191.10599999999999</v>
      </c>
      <c r="G19" s="42">
        <f>G18-G20</f>
        <v>191.10599999999999</v>
      </c>
      <c r="H19" s="65">
        <f t="shared" si="0"/>
        <v>-15.588000000000019</v>
      </c>
    </row>
    <row r="20" spans="1:10" ht="12.75" customHeight="1" x14ac:dyDescent="0.25">
      <c r="A20" s="154" t="s">
        <v>76</v>
      </c>
      <c r="B20" s="155"/>
      <c r="C20" s="42">
        <f>C18*10%</f>
        <v>0.23700000000000002</v>
      </c>
      <c r="D20" s="65">
        <f>D18*10%</f>
        <v>-1.3890000000000002</v>
      </c>
      <c r="E20" s="42">
        <f>E18*10%</f>
        <v>21.577000000000002</v>
      </c>
      <c r="F20" s="42">
        <f>F18*10%</f>
        <v>21.234000000000002</v>
      </c>
      <c r="G20" s="42">
        <f>G18*10%</f>
        <v>21.234000000000002</v>
      </c>
      <c r="H20" s="65">
        <f t="shared" si="0"/>
        <v>-1.7320000000000002</v>
      </c>
    </row>
    <row r="21" spans="1:10" s="72" customFormat="1" x14ac:dyDescent="0.25">
      <c r="A21" s="199" t="s">
        <v>58</v>
      </c>
      <c r="B21" s="200"/>
      <c r="C21" s="68">
        <v>1.1100000000000001</v>
      </c>
      <c r="D21" s="69">
        <v>-9.5500000000000007</v>
      </c>
      <c r="E21" s="70">
        <v>101.06</v>
      </c>
      <c r="F21" s="70">
        <v>99.45</v>
      </c>
      <c r="G21" s="70">
        <v>99.45</v>
      </c>
      <c r="H21" s="71">
        <f t="shared" si="0"/>
        <v>-11.16</v>
      </c>
      <c r="J21" s="74"/>
    </row>
    <row r="22" spans="1:10" ht="14.25" customHeight="1" x14ac:dyDescent="0.25">
      <c r="A22" s="39" t="s">
        <v>75</v>
      </c>
      <c r="B22" s="40"/>
      <c r="C22" s="42">
        <f>C21-C23</f>
        <v>0.99900000000000011</v>
      </c>
      <c r="D22" s="65">
        <f>D21-D23</f>
        <v>-8.5950000000000006</v>
      </c>
      <c r="E22" s="42">
        <f>E21-E23</f>
        <v>90.954000000000008</v>
      </c>
      <c r="F22" s="42">
        <f>F21-F23</f>
        <v>89.504999999999995</v>
      </c>
      <c r="G22" s="42">
        <f>G21-G23</f>
        <v>89.504999999999995</v>
      </c>
      <c r="H22" s="65">
        <f t="shared" si="0"/>
        <v>-10.044000000000013</v>
      </c>
    </row>
    <row r="23" spans="1:10" ht="14.25" customHeight="1" x14ac:dyDescent="0.25">
      <c r="A23" s="154" t="s">
        <v>76</v>
      </c>
      <c r="B23" s="155"/>
      <c r="C23" s="42">
        <f>C21*10%</f>
        <v>0.11100000000000002</v>
      </c>
      <c r="D23" s="65">
        <f>D21*10%</f>
        <v>-0.95500000000000007</v>
      </c>
      <c r="E23" s="42">
        <f>E21*10%</f>
        <v>10.106000000000002</v>
      </c>
      <c r="F23" s="42">
        <f>F21*10%</f>
        <v>9.9450000000000003</v>
      </c>
      <c r="G23" s="42">
        <f>G21*10%</f>
        <v>9.9450000000000003</v>
      </c>
      <c r="H23" s="65">
        <f t="shared" si="0"/>
        <v>-1.1160000000000014</v>
      </c>
    </row>
    <row r="24" spans="1:10" s="72" customFormat="1" ht="14.25" customHeight="1" x14ac:dyDescent="0.25">
      <c r="A24" s="76" t="s">
        <v>46</v>
      </c>
      <c r="B24" s="77"/>
      <c r="C24" s="68">
        <v>4.3600000000000003</v>
      </c>
      <c r="D24" s="69">
        <v>-22.24</v>
      </c>
      <c r="E24" s="70">
        <v>394.22</v>
      </c>
      <c r="F24" s="70">
        <v>385.8</v>
      </c>
      <c r="G24" s="70">
        <v>385.8</v>
      </c>
      <c r="H24" s="71">
        <f t="shared" si="0"/>
        <v>-30.660000000000014</v>
      </c>
      <c r="J24" s="74"/>
    </row>
    <row r="25" spans="1:10" ht="14.25" customHeight="1" x14ac:dyDescent="0.25">
      <c r="A25" s="39" t="s">
        <v>75</v>
      </c>
      <c r="B25" s="40"/>
      <c r="C25" s="42">
        <f>C24-C26</f>
        <v>3.9240000000000004</v>
      </c>
      <c r="D25" s="65">
        <f>D24-D26</f>
        <v>-20.015999999999998</v>
      </c>
      <c r="E25" s="42">
        <f>E24-E26</f>
        <v>354.798</v>
      </c>
      <c r="F25" s="42">
        <f>F24-F26</f>
        <v>347.22</v>
      </c>
      <c r="G25" s="42">
        <f>G24-G26</f>
        <v>347.22</v>
      </c>
      <c r="H25" s="65">
        <f t="shared" si="0"/>
        <v>-27.593999999999973</v>
      </c>
    </row>
    <row r="26" spans="1:10" x14ac:dyDescent="0.25">
      <c r="A26" s="154" t="s">
        <v>76</v>
      </c>
      <c r="B26" s="155"/>
      <c r="C26" s="42">
        <f>C24*10%</f>
        <v>0.43600000000000005</v>
      </c>
      <c r="D26" s="65">
        <f>D24*10%</f>
        <v>-2.2239999999999998</v>
      </c>
      <c r="E26" s="42">
        <f>E24*10%</f>
        <v>39.422000000000004</v>
      </c>
      <c r="F26" s="42">
        <f>F24*10%</f>
        <v>38.580000000000005</v>
      </c>
      <c r="G26" s="42">
        <f>G24*10%</f>
        <v>38.580000000000005</v>
      </c>
      <c r="H26" s="65">
        <f t="shared" si="0"/>
        <v>-3.0659999999999985</v>
      </c>
    </row>
    <row r="27" spans="1:10" s="72" customFormat="1" ht="14.25" customHeight="1" x14ac:dyDescent="0.25">
      <c r="A27" s="176" t="s">
        <v>47</v>
      </c>
      <c r="B27" s="177"/>
      <c r="C27" s="180">
        <v>4.1900000000000004</v>
      </c>
      <c r="D27" s="182">
        <v>-25.87</v>
      </c>
      <c r="E27" s="174">
        <v>359.57</v>
      </c>
      <c r="F27" s="174">
        <v>353.21</v>
      </c>
      <c r="G27" s="174">
        <v>353.21</v>
      </c>
      <c r="H27" s="71">
        <f t="shared" si="0"/>
        <v>-32.230000000000018</v>
      </c>
      <c r="J27" s="74"/>
    </row>
    <row r="28" spans="1:10" ht="0.75" hidden="1" customHeight="1" x14ac:dyDescent="0.25">
      <c r="A28" s="178"/>
      <c r="B28" s="179"/>
      <c r="C28" s="181"/>
      <c r="D28" s="183"/>
      <c r="E28" s="175"/>
      <c r="F28" s="175"/>
      <c r="G28" s="175"/>
      <c r="H28" s="65">
        <f t="shared" si="0"/>
        <v>0</v>
      </c>
    </row>
    <row r="29" spans="1:10" x14ac:dyDescent="0.25">
      <c r="A29" s="39" t="s">
        <v>75</v>
      </c>
      <c r="B29" s="40"/>
      <c r="C29" s="42">
        <f>C27-C30</f>
        <v>3.7710000000000004</v>
      </c>
      <c r="D29" s="65">
        <f>D27-D30</f>
        <v>-23.283000000000001</v>
      </c>
      <c r="E29" s="42">
        <f>E27-E30</f>
        <v>323.613</v>
      </c>
      <c r="F29" s="42">
        <f>F27-F30</f>
        <v>317.88900000000001</v>
      </c>
      <c r="G29" s="42">
        <f>G27-G30</f>
        <v>317.88900000000001</v>
      </c>
      <c r="H29" s="65">
        <f t="shared" si="0"/>
        <v>-29.006999999999991</v>
      </c>
    </row>
    <row r="30" spans="1:10" x14ac:dyDescent="0.25">
      <c r="A30" s="154" t="s">
        <v>76</v>
      </c>
      <c r="B30" s="155"/>
      <c r="C30" s="42">
        <f>C27*10%</f>
        <v>0.41900000000000004</v>
      </c>
      <c r="D30" s="65">
        <f>D27*10%</f>
        <v>-2.5870000000000002</v>
      </c>
      <c r="E30" s="42">
        <f>E27*10%</f>
        <v>35.957000000000001</v>
      </c>
      <c r="F30" s="42">
        <f>F27*10%</f>
        <v>35.320999999999998</v>
      </c>
      <c r="G30" s="42">
        <f>G27*10%</f>
        <v>35.320999999999998</v>
      </c>
      <c r="H30" s="65">
        <f t="shared" si="0"/>
        <v>-3.223000000000003</v>
      </c>
    </row>
    <row r="31" spans="1:10" s="3" customFormat="1" ht="14.25" customHeight="1" x14ac:dyDescent="0.25">
      <c r="A31" s="88"/>
      <c r="B31" s="90"/>
      <c r="C31" s="91"/>
      <c r="D31" s="92"/>
      <c r="E31" s="91"/>
      <c r="F31" s="91"/>
      <c r="G31" s="93"/>
      <c r="H31" s="92"/>
    </row>
    <row r="32" spans="1:10" ht="15.75" customHeight="1" x14ac:dyDescent="0.25">
      <c r="A32" s="156" t="s">
        <v>48</v>
      </c>
      <c r="B32" s="157"/>
      <c r="C32" s="43">
        <v>7.8</v>
      </c>
      <c r="D32" s="62">
        <v>445.51</v>
      </c>
      <c r="E32" s="43">
        <v>701.47</v>
      </c>
      <c r="F32" s="43">
        <v>689.98</v>
      </c>
      <c r="G32" s="63">
        <f>G33+G34</f>
        <v>856.16</v>
      </c>
      <c r="H32" s="66">
        <f>F32-E32+D32+F32-G32</f>
        <v>267.84000000000003</v>
      </c>
    </row>
    <row r="33" spans="1:10" ht="15.75" customHeight="1" x14ac:dyDescent="0.25">
      <c r="A33" s="39" t="s">
        <v>78</v>
      </c>
      <c r="B33" s="40"/>
      <c r="C33" s="42">
        <f>C32-C34</f>
        <v>7.02</v>
      </c>
      <c r="D33" s="8">
        <v>446.48</v>
      </c>
      <c r="E33" s="42">
        <f>E32-E34</f>
        <v>631.32299999999998</v>
      </c>
      <c r="F33" s="42">
        <f>F32-F34</f>
        <v>620.98199999999997</v>
      </c>
      <c r="G33" s="61">
        <v>787.16</v>
      </c>
      <c r="H33" s="66">
        <f t="shared" ref="H33:H34" si="1">F33-E33+D33+F33-G33</f>
        <v>269.96100000000013</v>
      </c>
    </row>
    <row r="34" spans="1:10" ht="12.75" customHeight="1" x14ac:dyDescent="0.25">
      <c r="A34" s="154" t="s">
        <v>76</v>
      </c>
      <c r="B34" s="155"/>
      <c r="C34" s="42">
        <f>C32*10%</f>
        <v>0.78</v>
      </c>
      <c r="D34" s="8">
        <v>-0.96</v>
      </c>
      <c r="E34" s="42">
        <f>E32*10%</f>
        <v>70.147000000000006</v>
      </c>
      <c r="F34" s="42">
        <f>F32*10%</f>
        <v>68.998000000000005</v>
      </c>
      <c r="G34" s="42">
        <v>69</v>
      </c>
      <c r="H34" s="66">
        <f t="shared" si="1"/>
        <v>-2.11099999999999</v>
      </c>
    </row>
    <row r="35" spans="1:10" ht="12.75" customHeight="1" x14ac:dyDescent="0.25">
      <c r="A35" s="123"/>
      <c r="B35" s="124"/>
      <c r="C35" s="42"/>
      <c r="D35" s="8"/>
      <c r="E35" s="42"/>
      <c r="F35" s="42"/>
      <c r="G35" s="42"/>
      <c r="H35" s="66"/>
    </row>
    <row r="36" spans="1:10" ht="12.75" customHeight="1" x14ac:dyDescent="0.25">
      <c r="A36" s="184" t="s">
        <v>142</v>
      </c>
      <c r="B36" s="185"/>
      <c r="C36" s="42"/>
      <c r="D36" s="8">
        <v>-14.35</v>
      </c>
      <c r="E36" s="43">
        <f>E38+E39+E40+E41</f>
        <v>239.77</v>
      </c>
      <c r="F36" s="43">
        <f>F38+F39+F40+F41</f>
        <v>235.03</v>
      </c>
      <c r="G36" s="43">
        <v>235.03</v>
      </c>
      <c r="H36" s="66">
        <f>F36-E36+D36+F36-G36</f>
        <v>-19.090000000000003</v>
      </c>
    </row>
    <row r="37" spans="1:10" ht="12.75" customHeight="1" x14ac:dyDescent="0.25">
      <c r="A37" s="39" t="s">
        <v>143</v>
      </c>
      <c r="B37" s="125"/>
      <c r="C37" s="42"/>
      <c r="D37" s="8"/>
      <c r="E37" s="42"/>
      <c r="F37" s="42"/>
      <c r="G37" s="42"/>
      <c r="H37" s="66"/>
    </row>
    <row r="38" spans="1:10" ht="12.75" customHeight="1" x14ac:dyDescent="0.25">
      <c r="A38" s="186" t="s">
        <v>144</v>
      </c>
      <c r="B38" s="187"/>
      <c r="C38" s="42"/>
      <c r="D38" s="8">
        <v>-0.78</v>
      </c>
      <c r="E38" s="42">
        <v>10.050000000000001</v>
      </c>
      <c r="F38" s="42">
        <v>10.06</v>
      </c>
      <c r="G38" s="42">
        <v>10.06</v>
      </c>
      <c r="H38" s="66">
        <f t="shared" ref="H38:H41" si="2">F38-E38+D38+F38-G38</f>
        <v>-0.76999999999999957</v>
      </c>
    </row>
    <row r="39" spans="1:10" ht="12.75" customHeight="1" x14ac:dyDescent="0.25">
      <c r="A39" s="186" t="s">
        <v>146</v>
      </c>
      <c r="B39" s="187"/>
      <c r="C39" s="42"/>
      <c r="D39" s="8">
        <v>-4.24</v>
      </c>
      <c r="E39" s="42">
        <v>50.29</v>
      </c>
      <c r="F39" s="42">
        <v>50.46</v>
      </c>
      <c r="G39" s="42">
        <v>50.46</v>
      </c>
      <c r="H39" s="66">
        <f t="shared" si="2"/>
        <v>-4.07</v>
      </c>
    </row>
    <row r="40" spans="1:10" ht="12.75" customHeight="1" x14ac:dyDescent="0.25">
      <c r="A40" s="186" t="s">
        <v>147</v>
      </c>
      <c r="B40" s="187"/>
      <c r="C40" s="42"/>
      <c r="D40" s="8">
        <v>-8.7100000000000009</v>
      </c>
      <c r="E40" s="42">
        <v>169.94</v>
      </c>
      <c r="F40" s="42">
        <v>165</v>
      </c>
      <c r="G40" s="42">
        <v>165</v>
      </c>
      <c r="H40" s="66">
        <f t="shared" si="2"/>
        <v>-13.650000000000006</v>
      </c>
    </row>
    <row r="41" spans="1:10" ht="12.75" customHeight="1" x14ac:dyDescent="0.25">
      <c r="A41" s="186" t="s">
        <v>145</v>
      </c>
      <c r="B41" s="187"/>
      <c r="C41" s="42"/>
      <c r="D41" s="8">
        <v>-0.62</v>
      </c>
      <c r="E41" s="42">
        <v>9.49</v>
      </c>
      <c r="F41" s="42">
        <v>9.51</v>
      </c>
      <c r="G41" s="42">
        <v>9.51</v>
      </c>
      <c r="H41" s="66">
        <f t="shared" si="2"/>
        <v>-0.59999999999999964</v>
      </c>
    </row>
    <row r="42" spans="1:10" x14ac:dyDescent="0.25">
      <c r="A42" s="87" t="s">
        <v>135</v>
      </c>
      <c r="B42" s="94"/>
      <c r="C42" s="41"/>
      <c r="D42" s="64"/>
      <c r="E42" s="41">
        <f>E8+E32+E36</f>
        <v>2840.37</v>
      </c>
      <c r="F42" s="41">
        <f t="shared" ref="F42:G42" si="3">F8+F32+F36</f>
        <v>2791.13</v>
      </c>
      <c r="G42" s="41">
        <f t="shared" si="3"/>
        <v>2957.31</v>
      </c>
      <c r="H42" s="96"/>
      <c r="I42" s="4"/>
      <c r="J42" s="4"/>
    </row>
    <row r="43" spans="1:10" x14ac:dyDescent="0.25">
      <c r="A43" s="87" t="s">
        <v>136</v>
      </c>
      <c r="B43" s="94"/>
      <c r="C43" s="41"/>
      <c r="D43" s="64"/>
      <c r="E43" s="41"/>
      <c r="F43" s="41"/>
      <c r="G43" s="95"/>
      <c r="H43" s="96"/>
      <c r="I43" s="4"/>
      <c r="J43" s="4"/>
    </row>
    <row r="44" spans="1:10" ht="15" hidden="1" customHeight="1" x14ac:dyDescent="0.25">
      <c r="A44" s="158" t="s">
        <v>49</v>
      </c>
      <c r="B44" s="159"/>
      <c r="C44" s="42">
        <v>5.27</v>
      </c>
      <c r="D44" s="8"/>
      <c r="E44" s="7"/>
      <c r="F44" s="7"/>
      <c r="G44" s="36"/>
      <c r="H44" s="6"/>
    </row>
    <row r="45" spans="1:10" ht="0.75" hidden="1" customHeight="1" x14ac:dyDescent="0.25">
      <c r="A45" s="160" t="s">
        <v>132</v>
      </c>
      <c r="B45" s="161"/>
      <c r="C45" s="166"/>
      <c r="D45" s="169">
        <v>24.57</v>
      </c>
      <c r="E45" s="169">
        <v>7.96</v>
      </c>
      <c r="F45" s="169">
        <v>7.96</v>
      </c>
      <c r="G45" s="190">
        <v>1.35</v>
      </c>
      <c r="H45" s="169">
        <f>D45+F45-G45</f>
        <v>31.18</v>
      </c>
    </row>
    <row r="46" spans="1:10" ht="7.5" customHeight="1" x14ac:dyDescent="0.25">
      <c r="A46" s="162"/>
      <c r="B46" s="163"/>
      <c r="C46" s="167"/>
      <c r="D46" s="170"/>
      <c r="E46" s="170"/>
      <c r="F46" s="170"/>
      <c r="G46" s="191"/>
      <c r="H46" s="170"/>
    </row>
    <row r="47" spans="1:10" ht="6.75" customHeight="1" x14ac:dyDescent="0.25">
      <c r="A47" s="162"/>
      <c r="B47" s="163"/>
      <c r="C47" s="167"/>
      <c r="D47" s="170"/>
      <c r="E47" s="170"/>
      <c r="F47" s="170"/>
      <c r="G47" s="191"/>
      <c r="H47" s="170"/>
    </row>
    <row r="48" spans="1:10" ht="8.25" customHeight="1" x14ac:dyDescent="0.25">
      <c r="A48" s="164"/>
      <c r="B48" s="165"/>
      <c r="C48" s="168"/>
      <c r="D48" s="171"/>
      <c r="E48" s="171"/>
      <c r="F48" s="171"/>
      <c r="G48" s="192"/>
      <c r="H48" s="171"/>
    </row>
    <row r="49" spans="1:9" ht="8.25" customHeight="1" x14ac:dyDescent="0.25">
      <c r="A49" s="193" t="s">
        <v>59</v>
      </c>
      <c r="B49" s="194"/>
      <c r="C49" s="197"/>
      <c r="D49" s="172">
        <v>0</v>
      </c>
      <c r="E49" s="172">
        <f>E45*17%</f>
        <v>1.3532000000000002</v>
      </c>
      <c r="F49" s="172">
        <v>1.35</v>
      </c>
      <c r="G49" s="188">
        <v>1.35</v>
      </c>
      <c r="H49" s="172">
        <v>0</v>
      </c>
    </row>
    <row r="50" spans="1:9" ht="4.5" customHeight="1" x14ac:dyDescent="0.25">
      <c r="A50" s="195"/>
      <c r="B50" s="196"/>
      <c r="C50" s="198"/>
      <c r="D50" s="173"/>
      <c r="E50" s="173"/>
      <c r="F50" s="173"/>
      <c r="G50" s="189"/>
      <c r="H50" s="173"/>
    </row>
    <row r="51" spans="1:9" s="4" customFormat="1" ht="24.75" customHeight="1" x14ac:dyDescent="0.25">
      <c r="A51" s="214" t="s">
        <v>133</v>
      </c>
      <c r="B51" s="150"/>
      <c r="C51" s="45" t="s">
        <v>125</v>
      </c>
      <c r="D51" s="66">
        <v>13.45</v>
      </c>
      <c r="E51" s="66">
        <v>0</v>
      </c>
      <c r="F51" s="66">
        <v>0</v>
      </c>
      <c r="G51" s="85">
        <v>0</v>
      </c>
      <c r="H51" s="43">
        <f t="shared" ref="H51" si="4">F51-E51-G51+D51+F51</f>
        <v>13.45</v>
      </c>
    </row>
    <row r="52" spans="1:9" ht="11.25" customHeight="1" x14ac:dyDescent="0.25">
      <c r="A52" s="129"/>
      <c r="B52" s="130"/>
      <c r="C52" s="128"/>
      <c r="D52" s="127"/>
      <c r="E52" s="127"/>
      <c r="F52" s="127"/>
      <c r="G52" s="126"/>
      <c r="H52" s="42"/>
    </row>
    <row r="53" spans="1:9" ht="13.5" customHeight="1" x14ac:dyDescent="0.25">
      <c r="A53" s="219" t="s">
        <v>140</v>
      </c>
      <c r="B53" s="220"/>
      <c r="C53" s="112" t="s">
        <v>141</v>
      </c>
      <c r="D53" s="122">
        <v>13.94</v>
      </c>
      <c r="E53" s="66">
        <v>8.4</v>
      </c>
      <c r="F53" s="66">
        <v>8.4</v>
      </c>
      <c r="G53" s="85">
        <v>1.43</v>
      </c>
      <c r="H53" s="43">
        <f>D53+F53-G53</f>
        <v>20.91</v>
      </c>
    </row>
    <row r="54" spans="1:9" ht="15" customHeight="1" x14ac:dyDescent="0.25">
      <c r="A54" s="221" t="s">
        <v>59</v>
      </c>
      <c r="B54" s="220"/>
      <c r="C54" s="112"/>
      <c r="D54" s="113"/>
      <c r="E54" s="113">
        <v>1.43</v>
      </c>
      <c r="F54" s="113">
        <v>1.43</v>
      </c>
      <c r="G54" s="111">
        <v>1.43</v>
      </c>
      <c r="H54" s="42">
        <v>0</v>
      </c>
    </row>
    <row r="55" spans="1:9" s="3" customFormat="1" x14ac:dyDescent="0.25">
      <c r="A55" s="215" t="s">
        <v>134</v>
      </c>
      <c r="B55" s="216"/>
      <c r="C55" s="41"/>
      <c r="D55" s="64"/>
      <c r="E55" s="41">
        <f>E45+E51+E53</f>
        <v>16.36</v>
      </c>
      <c r="F55" s="41">
        <f>F45+F51+F53</f>
        <v>16.36</v>
      </c>
      <c r="G55" s="41">
        <f>G45+G51+G53</f>
        <v>2.7800000000000002</v>
      </c>
      <c r="H55" s="96"/>
    </row>
    <row r="56" spans="1:9" s="3" customFormat="1" x14ac:dyDescent="0.25">
      <c r="A56" s="184" t="s">
        <v>127</v>
      </c>
      <c r="B56" s="185"/>
      <c r="C56" s="8"/>
      <c r="D56" s="8"/>
      <c r="E56" s="43">
        <f>E42+E55</f>
        <v>2856.73</v>
      </c>
      <c r="F56" s="43">
        <f>F42+F55</f>
        <v>2807.4900000000002</v>
      </c>
      <c r="G56" s="43">
        <f>G42+G55</f>
        <v>2960.09</v>
      </c>
      <c r="H56" s="8"/>
    </row>
    <row r="57" spans="1:9" s="3" customFormat="1" ht="18.75" customHeight="1" x14ac:dyDescent="0.25">
      <c r="A57" s="212" t="s">
        <v>128</v>
      </c>
      <c r="B57" s="213"/>
      <c r="C57" s="69"/>
      <c r="D57" s="114">
        <v>345.54</v>
      </c>
      <c r="E57" s="115"/>
      <c r="F57" s="115"/>
      <c r="G57" s="69"/>
      <c r="H57" s="71">
        <f>F56-E56+D57+F56-G56</f>
        <v>143.70000000000027</v>
      </c>
    </row>
    <row r="58" spans="1:9" s="3" customFormat="1" ht="21" customHeight="1" x14ac:dyDescent="0.25">
      <c r="A58" s="212" t="s">
        <v>156</v>
      </c>
      <c r="B58" s="212"/>
      <c r="C58" s="116"/>
      <c r="D58" s="116"/>
      <c r="E58" s="117"/>
      <c r="F58" s="68"/>
      <c r="G58" s="68"/>
      <c r="H58" s="117">
        <f>H59+H60</f>
        <v>143.70000000000005</v>
      </c>
    </row>
    <row r="59" spans="1:9" s="3" customFormat="1" ht="23.25" x14ac:dyDescent="0.25">
      <c r="A59" s="118" t="s">
        <v>129</v>
      </c>
      <c r="B59" s="118"/>
      <c r="C59" s="116"/>
      <c r="D59" s="121"/>
      <c r="E59" s="117"/>
      <c r="F59" s="68"/>
      <c r="G59" s="68"/>
      <c r="H59" s="117">
        <f>H32+H45+H51+H53</f>
        <v>333.38000000000005</v>
      </c>
      <c r="I59" s="105"/>
    </row>
    <row r="60" spans="1:9" s="3" customFormat="1" ht="23.25" x14ac:dyDescent="0.25">
      <c r="A60" s="119" t="s">
        <v>130</v>
      </c>
      <c r="B60" s="120"/>
      <c r="C60" s="116"/>
      <c r="D60" s="121"/>
      <c r="E60" s="117"/>
      <c r="F60" s="68"/>
      <c r="G60" s="68"/>
      <c r="H60" s="117">
        <f>H8+H36</f>
        <v>-189.68</v>
      </c>
      <c r="I60" s="105"/>
    </row>
    <row r="61" spans="1:9" s="3" customFormat="1" x14ac:dyDescent="0.25">
      <c r="A61" s="97"/>
      <c r="B61" s="98"/>
      <c r="C61" s="99"/>
      <c r="D61" s="100"/>
      <c r="E61" s="99"/>
      <c r="F61" s="99"/>
      <c r="G61" s="99"/>
      <c r="H61" s="101"/>
    </row>
    <row r="62" spans="1:9" ht="27" customHeight="1" x14ac:dyDescent="0.25">
      <c r="A62" s="217"/>
      <c r="B62" s="218"/>
      <c r="C62" s="218"/>
      <c r="D62" s="218"/>
      <c r="E62" s="218"/>
      <c r="F62" s="218"/>
      <c r="G62" s="218"/>
      <c r="H62" s="218"/>
    </row>
    <row r="63" spans="1:9" ht="25.5" customHeight="1" x14ac:dyDescent="0.25">
      <c r="A63" s="21" t="s">
        <v>157</v>
      </c>
      <c r="D63" s="23"/>
      <c r="E63" s="23"/>
      <c r="F63" s="23"/>
      <c r="G63" s="23"/>
    </row>
    <row r="64" spans="1:9" x14ac:dyDescent="0.25">
      <c r="A64" s="211" t="s">
        <v>61</v>
      </c>
      <c r="B64" s="155"/>
      <c r="C64" s="155"/>
      <c r="D64" s="137"/>
      <c r="E64" s="31" t="s">
        <v>62</v>
      </c>
      <c r="F64" s="31" t="s">
        <v>63</v>
      </c>
      <c r="G64" s="31" t="s">
        <v>137</v>
      </c>
      <c r="H64" s="7"/>
    </row>
    <row r="65" spans="1:8" ht="14.25" customHeight="1" x14ac:dyDescent="0.25">
      <c r="A65" s="148" t="s">
        <v>139</v>
      </c>
      <c r="B65" s="149"/>
      <c r="C65" s="149"/>
      <c r="D65" s="150"/>
      <c r="E65" s="32">
        <v>43191</v>
      </c>
      <c r="F65" s="31">
        <v>4</v>
      </c>
      <c r="G65" s="33">
        <v>2.44</v>
      </c>
      <c r="H65" s="7" t="s">
        <v>138</v>
      </c>
    </row>
    <row r="66" spans="1:8" ht="14.25" customHeight="1" x14ac:dyDescent="0.25">
      <c r="A66" s="148" t="s">
        <v>160</v>
      </c>
      <c r="B66" s="149"/>
      <c r="C66" s="149"/>
      <c r="D66" s="150"/>
      <c r="E66" s="32">
        <v>43132</v>
      </c>
      <c r="F66" s="31" t="s">
        <v>159</v>
      </c>
      <c r="G66" s="33">
        <v>8.5</v>
      </c>
      <c r="H66" s="7" t="s">
        <v>161</v>
      </c>
    </row>
    <row r="67" spans="1:8" ht="14.25" customHeight="1" x14ac:dyDescent="0.25">
      <c r="A67" s="148" t="s">
        <v>162</v>
      </c>
      <c r="B67" s="149"/>
      <c r="C67" s="149"/>
      <c r="D67" s="150"/>
      <c r="E67" s="32">
        <v>43313</v>
      </c>
      <c r="F67" s="31" t="s">
        <v>163</v>
      </c>
      <c r="G67" s="33">
        <v>630.41999999999996</v>
      </c>
      <c r="H67" s="7" t="s">
        <v>164</v>
      </c>
    </row>
    <row r="68" spans="1:8" ht="14.25" customHeight="1" x14ac:dyDescent="0.25">
      <c r="A68" s="148" t="s">
        <v>165</v>
      </c>
      <c r="B68" s="149"/>
      <c r="C68" s="149"/>
      <c r="D68" s="150"/>
      <c r="E68" s="32">
        <v>43323</v>
      </c>
      <c r="F68" s="31" t="s">
        <v>148</v>
      </c>
      <c r="G68" s="33">
        <v>44.69</v>
      </c>
      <c r="H68" s="7" t="s">
        <v>164</v>
      </c>
    </row>
    <row r="69" spans="1:8" ht="14.25" customHeight="1" x14ac:dyDescent="0.25">
      <c r="A69" s="148" t="s">
        <v>169</v>
      </c>
      <c r="B69" s="149"/>
      <c r="C69" s="149"/>
      <c r="D69" s="150"/>
      <c r="E69" s="32">
        <v>43313</v>
      </c>
      <c r="F69" s="31" t="s">
        <v>170</v>
      </c>
      <c r="G69" s="33">
        <v>76.5</v>
      </c>
      <c r="H69" s="7" t="s">
        <v>161</v>
      </c>
    </row>
    <row r="70" spans="1:8" ht="14.25" customHeight="1" x14ac:dyDescent="0.25">
      <c r="A70" s="148" t="s">
        <v>158</v>
      </c>
      <c r="B70" s="149"/>
      <c r="C70" s="149"/>
      <c r="D70" s="150"/>
      <c r="E70" s="32">
        <v>43191</v>
      </c>
      <c r="F70" s="31" t="s">
        <v>149</v>
      </c>
      <c r="G70" s="33">
        <v>15.53</v>
      </c>
      <c r="H70" s="7" t="s">
        <v>150</v>
      </c>
    </row>
    <row r="71" spans="1:8" ht="14.25" customHeight="1" x14ac:dyDescent="0.25">
      <c r="A71" s="148" t="s">
        <v>166</v>
      </c>
      <c r="B71" s="149"/>
      <c r="C71" s="149"/>
      <c r="D71" s="150"/>
      <c r="E71" s="32">
        <v>43344</v>
      </c>
      <c r="F71" s="31" t="s">
        <v>167</v>
      </c>
      <c r="G71" s="33">
        <v>9.08</v>
      </c>
      <c r="H71" s="7" t="s">
        <v>168</v>
      </c>
    </row>
    <row r="72" spans="1:8" s="4" customFormat="1" x14ac:dyDescent="0.25">
      <c r="A72" s="209" t="s">
        <v>7</v>
      </c>
      <c r="B72" s="210"/>
      <c r="C72" s="210"/>
      <c r="D72" s="201"/>
      <c r="E72" s="82"/>
      <c r="F72" s="83"/>
      <c r="G72" s="84">
        <f>SUM(G65:G71)</f>
        <v>787.16</v>
      </c>
      <c r="H72" s="103"/>
    </row>
    <row r="73" spans="1:8" x14ac:dyDescent="0.25">
      <c r="A73" s="21" t="s">
        <v>50</v>
      </c>
      <c r="D73" s="23"/>
      <c r="E73" s="23"/>
      <c r="F73" s="23"/>
      <c r="G73" s="23"/>
    </row>
    <row r="74" spans="1:8" x14ac:dyDescent="0.25">
      <c r="A74" s="21" t="s">
        <v>51</v>
      </c>
      <c r="D74" s="23"/>
      <c r="E74" s="23"/>
      <c r="F74" s="23"/>
      <c r="G74" s="23"/>
    </row>
    <row r="75" spans="1:8" ht="23.25" customHeight="1" x14ac:dyDescent="0.25">
      <c r="A75" s="211" t="s">
        <v>65</v>
      </c>
      <c r="B75" s="155"/>
      <c r="C75" s="155"/>
      <c r="D75" s="155"/>
      <c r="E75" s="137"/>
      <c r="F75" s="35" t="s">
        <v>63</v>
      </c>
      <c r="G75" s="34" t="s">
        <v>64</v>
      </c>
    </row>
    <row r="76" spans="1:8" x14ac:dyDescent="0.25">
      <c r="A76" s="208" t="s">
        <v>66</v>
      </c>
      <c r="B76" s="203"/>
      <c r="C76" s="203"/>
      <c r="D76" s="203"/>
      <c r="E76" s="157"/>
      <c r="F76" s="31">
        <v>6</v>
      </c>
      <c r="G76" s="31" t="s">
        <v>151</v>
      </c>
    </row>
    <row r="77" spans="1:8" x14ac:dyDescent="0.25">
      <c r="A77" s="23"/>
      <c r="D77" s="23"/>
      <c r="E77" s="23"/>
      <c r="F77" s="23"/>
      <c r="G77" s="23"/>
    </row>
    <row r="78" spans="1:8" s="4" customFormat="1" x14ac:dyDescent="0.25">
      <c r="A78" s="21" t="s">
        <v>82</v>
      </c>
      <c r="B78" s="46"/>
      <c r="C78" s="47"/>
      <c r="D78" s="21"/>
      <c r="E78" s="21"/>
      <c r="F78" s="21"/>
      <c r="G78" s="21"/>
    </row>
    <row r="79" spans="1:8" x14ac:dyDescent="0.25">
      <c r="A79" s="208" t="s">
        <v>83</v>
      </c>
      <c r="B79" s="157"/>
      <c r="C79" s="205" t="s">
        <v>84</v>
      </c>
      <c r="D79" s="157"/>
      <c r="E79" s="31" t="s">
        <v>85</v>
      </c>
      <c r="F79" s="31" t="s">
        <v>86</v>
      </c>
      <c r="G79" s="31" t="s">
        <v>87</v>
      </c>
    </row>
    <row r="80" spans="1:8" x14ac:dyDescent="0.25">
      <c r="A80" s="48" t="s">
        <v>91</v>
      </c>
      <c r="B80" s="8"/>
      <c r="C80" s="206" t="s">
        <v>126</v>
      </c>
      <c r="D80" s="207"/>
      <c r="E80" s="31">
        <v>1</v>
      </c>
      <c r="F80" s="31" t="s">
        <v>126</v>
      </c>
      <c r="G80" s="31" t="s">
        <v>126</v>
      </c>
    </row>
    <row r="81" spans="1:8" x14ac:dyDescent="0.25">
      <c r="A81" s="23"/>
      <c r="D81" s="23"/>
      <c r="E81" s="23"/>
      <c r="F81" s="23"/>
      <c r="G81" s="23"/>
    </row>
    <row r="83" spans="1:8" x14ac:dyDescent="0.25">
      <c r="A83" s="21" t="s">
        <v>120</v>
      </c>
      <c r="E83" s="37"/>
      <c r="F83" s="79"/>
      <c r="G83" s="37"/>
    </row>
    <row r="84" spans="1:8" x14ac:dyDescent="0.25">
      <c r="A84" s="21" t="s">
        <v>172</v>
      </c>
      <c r="B84" s="80"/>
      <c r="C84" s="81"/>
      <c r="D84" s="21"/>
      <c r="E84" s="37"/>
      <c r="F84" s="79"/>
      <c r="G84" s="37"/>
    </row>
    <row r="85" spans="1:8" ht="30.75" customHeight="1" x14ac:dyDescent="0.25">
      <c r="A85" s="151" t="s">
        <v>173</v>
      </c>
      <c r="B85" s="152"/>
      <c r="C85" s="152"/>
      <c r="D85" s="152"/>
      <c r="E85" s="152"/>
      <c r="F85" s="152"/>
      <c r="G85" s="152"/>
      <c r="H85" s="153"/>
    </row>
    <row r="88" spans="1:8" x14ac:dyDescent="0.25">
      <c r="A88" s="21" t="s">
        <v>88</v>
      </c>
      <c r="B88" s="80"/>
      <c r="C88" s="81"/>
      <c r="D88" s="21"/>
      <c r="E88" s="21" t="s">
        <v>89</v>
      </c>
      <c r="F88" s="21"/>
    </row>
    <row r="89" spans="1:8" x14ac:dyDescent="0.25">
      <c r="A89" s="21" t="s">
        <v>90</v>
      </c>
      <c r="B89" s="80"/>
      <c r="C89" s="81"/>
      <c r="D89" s="21"/>
      <c r="E89" s="21"/>
      <c r="F89" s="21"/>
    </row>
    <row r="90" spans="1:8" x14ac:dyDescent="0.25">
      <c r="A90" s="21" t="s">
        <v>121</v>
      </c>
      <c r="B90" s="80"/>
      <c r="C90" s="81"/>
      <c r="D90" s="21"/>
      <c r="E90" s="21"/>
      <c r="F90" s="21"/>
    </row>
    <row r="91" spans="1:8" x14ac:dyDescent="0.25">
      <c r="A91" s="23"/>
      <c r="B91" s="106"/>
      <c r="C91" s="107"/>
      <c r="D91" s="23"/>
      <c r="E91" s="23"/>
      <c r="F91" s="23"/>
    </row>
    <row r="92" spans="1:8" x14ac:dyDescent="0.25">
      <c r="A92" s="108" t="s">
        <v>92</v>
      </c>
      <c r="B92" s="109"/>
      <c r="C92" s="110"/>
    </row>
    <row r="93" spans="1:8" x14ac:dyDescent="0.25">
      <c r="A93" s="108" t="s">
        <v>93</v>
      </c>
      <c r="B93" s="109"/>
      <c r="C93" s="110" t="s">
        <v>25</v>
      </c>
    </row>
    <row r="94" spans="1:8" x14ac:dyDescent="0.25">
      <c r="A94" s="108" t="s">
        <v>94</v>
      </c>
      <c r="B94" s="109"/>
      <c r="C94" s="110" t="s">
        <v>95</v>
      </c>
    </row>
    <row r="95" spans="1:8" x14ac:dyDescent="0.25">
      <c r="A95" s="108" t="s">
        <v>96</v>
      </c>
      <c r="B95" s="109"/>
      <c r="C95" s="110" t="s">
        <v>97</v>
      </c>
    </row>
    <row r="96" spans="1:8" x14ac:dyDescent="0.25">
      <c r="A96" s="108"/>
      <c r="B96" s="109"/>
      <c r="C96" s="110"/>
    </row>
  </sheetData>
  <mergeCells count="67">
    <mergeCell ref="A68:D68"/>
    <mergeCell ref="A57:B57"/>
    <mergeCell ref="A58:B58"/>
    <mergeCell ref="A64:D64"/>
    <mergeCell ref="A39:B39"/>
    <mergeCell ref="A40:B40"/>
    <mergeCell ref="A41:B41"/>
    <mergeCell ref="A66:D66"/>
    <mergeCell ref="A67:D67"/>
    <mergeCell ref="A51:B51"/>
    <mergeCell ref="A65:D65"/>
    <mergeCell ref="A55:B55"/>
    <mergeCell ref="A62:H62"/>
    <mergeCell ref="A53:B53"/>
    <mergeCell ref="A54:B54"/>
    <mergeCell ref="A56:B56"/>
    <mergeCell ref="C79:D79"/>
    <mergeCell ref="C80:D80"/>
    <mergeCell ref="A79:B79"/>
    <mergeCell ref="A72:D72"/>
    <mergeCell ref="A75:E75"/>
    <mergeCell ref="A76:E76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G45:G48"/>
    <mergeCell ref="A49:B50"/>
    <mergeCell ref="C49:C50"/>
    <mergeCell ref="D49:D50"/>
    <mergeCell ref="E49:E50"/>
    <mergeCell ref="E45:E48"/>
    <mergeCell ref="F45:F48"/>
    <mergeCell ref="F49:F50"/>
    <mergeCell ref="A23:B23"/>
    <mergeCell ref="G27:G28"/>
    <mergeCell ref="A26:B26"/>
    <mergeCell ref="A27:B28"/>
    <mergeCell ref="C27:C28"/>
    <mergeCell ref="D27:D28"/>
    <mergeCell ref="E27:E28"/>
    <mergeCell ref="F27:F28"/>
    <mergeCell ref="A71:D71"/>
    <mergeCell ref="A69:D69"/>
    <mergeCell ref="A70:D70"/>
    <mergeCell ref="A85:H85"/>
    <mergeCell ref="A30:B30"/>
    <mergeCell ref="A32:B32"/>
    <mergeCell ref="A34:B34"/>
    <mergeCell ref="A44:B44"/>
    <mergeCell ref="A45:B48"/>
    <mergeCell ref="C45:C48"/>
    <mergeCell ref="D45:D48"/>
    <mergeCell ref="H49:H50"/>
    <mergeCell ref="H45:H48"/>
    <mergeCell ref="A36:B36"/>
    <mergeCell ref="A38:B38"/>
    <mergeCell ref="G49:G5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2019-01-22T03:22:29Z</cp:lastPrinted>
  <dcterms:created xsi:type="dcterms:W3CDTF">2013-02-18T04:38:06Z</dcterms:created>
  <dcterms:modified xsi:type="dcterms:W3CDTF">2019-02-10T23:13:36Z</dcterms:modified>
</cp:coreProperties>
</file>