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1355" windowHeight="5280"/>
  </bookViews>
  <sheets>
    <sheet name="УК" sheetId="1" r:id="rId1"/>
    <sheet name="Лист2" sheetId="8" r:id="rId2"/>
  </sheets>
  <calcPr calcId="125725" concurrentCalc="0"/>
</workbook>
</file>

<file path=xl/calcChain.xml><?xml version="1.0" encoding="utf-8"?>
<calcChain xmlns="http://schemas.openxmlformats.org/spreadsheetml/2006/main">
  <c r="H60" i="8"/>
  <c r="H62"/>
  <c r="H61"/>
  <c r="H32"/>
  <c r="H55"/>
  <c r="H45"/>
  <c r="H41"/>
  <c r="H40"/>
  <c r="H39"/>
  <c r="H38"/>
  <c r="H36"/>
  <c r="G36"/>
  <c r="F36"/>
  <c r="E36"/>
  <c r="G73"/>
  <c r="G8"/>
  <c r="G9"/>
  <c r="G29"/>
  <c r="G25"/>
  <c r="G22"/>
  <c r="G19"/>
  <c r="G16"/>
  <c r="G13"/>
  <c r="G32"/>
  <c r="G42"/>
  <c r="F8"/>
  <c r="F42"/>
  <c r="E8"/>
  <c r="E42"/>
  <c r="E57"/>
  <c r="E58"/>
  <c r="F57"/>
  <c r="F58"/>
  <c r="F52"/>
  <c r="G52"/>
  <c r="G57"/>
  <c r="G58"/>
  <c r="H59"/>
  <c r="H51"/>
  <c r="H8"/>
  <c r="H34"/>
  <c r="F33"/>
  <c r="H33"/>
  <c r="E33"/>
  <c r="F29"/>
  <c r="E29"/>
  <c r="F25"/>
  <c r="E25"/>
  <c r="F22"/>
  <c r="E22"/>
  <c r="F19"/>
  <c r="E19"/>
  <c r="F16"/>
  <c r="E16"/>
  <c r="F13"/>
  <c r="E13"/>
  <c r="F9"/>
  <c r="E9"/>
  <c r="D23"/>
  <c r="D22"/>
  <c r="D20"/>
  <c r="D19"/>
  <c r="D17"/>
  <c r="D16"/>
  <c r="D14"/>
  <c r="D13"/>
  <c r="E49"/>
  <c r="H53"/>
  <c r="E52"/>
  <c r="H52"/>
  <c r="C52"/>
  <c r="C34"/>
  <c r="C33"/>
  <c r="C26"/>
  <c r="C25"/>
  <c r="C23"/>
  <c r="C22"/>
  <c r="C20"/>
  <c r="C19"/>
  <c r="C17"/>
  <c r="C16"/>
  <c r="H10"/>
  <c r="H9"/>
  <c r="D30"/>
  <c r="H30"/>
  <c r="D29"/>
  <c r="H29"/>
  <c r="H28"/>
  <c r="H27"/>
  <c r="D26"/>
  <c r="H26"/>
  <c r="D25"/>
  <c r="H25"/>
  <c r="H24"/>
  <c r="H23"/>
  <c r="H22"/>
  <c r="H21"/>
  <c r="H20"/>
  <c r="H19"/>
  <c r="H18"/>
  <c r="H17"/>
  <c r="H16"/>
  <c r="H15"/>
  <c r="H14"/>
  <c r="H13"/>
  <c r="H12"/>
  <c r="C30"/>
  <c r="C29"/>
  <c r="C14"/>
  <c r="C13"/>
  <c r="C10"/>
  <c r="C9"/>
</calcChain>
</file>

<file path=xl/comments1.xml><?xml version="1.0" encoding="utf-8"?>
<comments xmlns="http://schemas.openxmlformats.org/spreadsheetml/2006/main">
  <authors>
    <author>BuhFN</author>
  </authors>
  <commentList>
    <comment ref="D45" authorId="0">
      <text>
        <r>
          <rPr>
            <b/>
            <sz val="8"/>
            <color indexed="81"/>
            <rFont val="Tahoma"/>
            <family val="2"/>
            <charset val="204"/>
          </rPr>
          <t>BuhFN:</t>
        </r>
        <r>
          <rPr>
            <sz val="8"/>
            <color indexed="81"/>
            <rFont val="Tahoma"/>
            <family val="2"/>
            <charset val="204"/>
          </rPr>
          <t xml:space="preserve">
ООО Дентал-Кристал
ФЛ Ковалева</t>
        </r>
      </text>
    </comment>
  </commentList>
</comments>
</file>

<file path=xl/sharedStrings.xml><?xml version="1.0" encoding="utf-8"?>
<sst xmlns="http://schemas.openxmlformats.org/spreadsheetml/2006/main" count="197" uniqueCount="173">
  <si>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</si>
  <si>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</si>
  <si>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</si>
  <si>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</si>
  <si>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</si>
  <si>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</si>
  <si>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</si>
  <si>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</si>
  <si>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</si>
  <si>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</si>
  <si>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</si>
  <si>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</si>
  <si>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</si>
  <si>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</si>
  <si>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</si>
  <si>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</si>
  <si>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</si>
  <si>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</si>
  <si>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</si>
  <si>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</si>
  <si>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</si>
  <si>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</si>
  <si>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</si>
  <si>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</si>
  <si>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</si>
  <si>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</si>
  <si>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</si>
  <si>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</si>
  <si>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</si>
  <si>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</si>
  <si>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</si>
  <si>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</si>
  <si>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</si>
  <si>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</si>
  <si>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</si>
  <si>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</si>
  <si>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</si>
  <si>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</si>
  <si>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</si>
  <si>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</si>
  <si>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</si>
  <si>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</si>
  <si>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</si>
  <si>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</si>
  <si>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</si>
  <si>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</si>
  <si>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</si>
  <si>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</si>
  <si>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</si>
  <si>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5. Услуги паспортного стола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</si>
  <si>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</si>
  <si>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</si>
  <si>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</si>
  <si>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</si>
  <si>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</si>
  <si>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</si>
  <si>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</si>
  <si>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</si>
  <si>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1.4 Сан содерж. м/провода</t>
  </si>
  <si>
    <t>в т.ч. услуги по управлению, налоги</t>
  </si>
  <si>
    <t xml:space="preserve">     uk-lr.ru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</si>
  <si>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</si>
  <si>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</si>
  <si>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</si>
  <si>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</si>
  <si>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</si>
  <si>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>Тех обслуживание лифтов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</si>
  <si>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</si>
  <si>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</si>
  <si>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</si>
  <si>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</si>
  <si>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</si>
  <si>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</si>
  <si>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</si>
  <si>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</si>
  <si>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</si>
  <si>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</si>
  <si>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</si>
  <si>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</si>
  <si>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в т.ч. Услуги по управлению, налоги</t>
  </si>
  <si>
    <t>Договор управления</t>
  </si>
  <si>
    <t>от 27 .04. 2005г. Серия 25 № 01277949</t>
  </si>
  <si>
    <t>ООО " Сансервис"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</si>
  <si>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</si>
  <si>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</si>
  <si>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</si>
  <si>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</si>
  <si>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</si>
  <si>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</si>
  <si>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 xml:space="preserve">Генеральный директор </t>
  </si>
  <si>
    <t>В.П. Козлов</t>
  </si>
  <si>
    <t xml:space="preserve">ООО "Управляющая компания </t>
  </si>
  <si>
    <t>пр-кт .Красного Знамени, 82</t>
  </si>
  <si>
    <t>телефоны:</t>
  </si>
  <si>
    <t>Санитарный отдел-</t>
  </si>
  <si>
    <t>Производственный отдел-</t>
  </si>
  <si>
    <t>2-220-388</t>
  </si>
  <si>
    <t>Плановый отдел-</t>
  </si>
  <si>
    <t>2-265-417</t>
  </si>
  <si>
    <t>uklr2006@mail.ru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</si>
  <si>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</si>
  <si>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</si>
  <si>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</si>
  <si>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</si>
  <si>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</si>
  <si>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</si>
  <si>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</si>
  <si>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</si>
  <si>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</si>
  <si>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</si>
  <si>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</si>
  <si>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</si>
  <si>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</si>
  <si>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</si>
  <si>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</si>
  <si>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№ 82 по ул. Красного Знамени</t>
  </si>
  <si>
    <t>ул. Толстого, 25</t>
  </si>
  <si>
    <t>2-673-747</t>
  </si>
  <si>
    <t>01.02.2008г.</t>
  </si>
  <si>
    <t>113,60 м2</t>
  </si>
  <si>
    <t>7 587,40 м2</t>
  </si>
  <si>
    <t>Часть 4</t>
  </si>
  <si>
    <t>Ленинского района"</t>
  </si>
  <si>
    <t>ул. Тунгусская, 8</t>
  </si>
  <si>
    <t>ООО "Стройцентрприм"</t>
  </si>
  <si>
    <t>Количество проживающих</t>
  </si>
  <si>
    <t>Примечание: Указанный тариф действует с 01.05.2014г. Согласно постановлению №1520 от 21.11.2005г. В редакции постановлений №3811 от 26.12.2014г. И № 3294 от 18.03.2014г.</t>
  </si>
  <si>
    <t>150руб в мес</t>
  </si>
  <si>
    <t>нет</t>
  </si>
  <si>
    <t>итого по дому:</t>
  </si>
  <si>
    <t>Всего д/средств с учетом остатков</t>
  </si>
  <si>
    <t>переплата потребителями</t>
  </si>
  <si>
    <t>задолженность потребителей</t>
  </si>
  <si>
    <t>Часть 2.( форма 2.8 стандарта раскрытия информации)</t>
  </si>
  <si>
    <t>1. Текущий ремонт коммуникаций, проходящих через нежилые помещения</t>
  </si>
  <si>
    <t>2. Реклама в лифтах, исполн. ООО Правильный формат</t>
  </si>
  <si>
    <t>итого прочие:</t>
  </si>
  <si>
    <t>итого:</t>
  </si>
  <si>
    <t>Прочие услуги:</t>
  </si>
  <si>
    <t>сумма, т.р.</t>
  </si>
  <si>
    <t xml:space="preserve"> Ресо-Гарантия</t>
  </si>
  <si>
    <t xml:space="preserve">обязательное страхование лифтов </t>
  </si>
  <si>
    <t>Всего: 1977,2, в т.ч лестничн. клетки -952,7</t>
  </si>
  <si>
    <t>3. Ростелеком (провайдеры)</t>
  </si>
  <si>
    <t>700 р/мес</t>
  </si>
  <si>
    <t xml:space="preserve">                       Отчет ООО "Управляющей компании Ленинского района"  за 2017 г.</t>
  </si>
  <si>
    <t>переходящие остатки д/ср-в на начало 01.01. 2017 г.</t>
  </si>
  <si>
    <t>1.Отчет об исполнении договора управления за 2017 г.(тыс.р.)</t>
  </si>
  <si>
    <t xml:space="preserve"> начисления и фактическое поступление средств по статьям затрат за 2017 г.(тыс.р.)</t>
  </si>
  <si>
    <t>3.Коммунальные услуги, всего</t>
  </si>
  <si>
    <t xml:space="preserve">в том числе: </t>
  </si>
  <si>
    <t>ХВС на содержание ОИ МКД</t>
  </si>
  <si>
    <t>отведение сточных вод</t>
  </si>
  <si>
    <t>ГВС на содержание ОИ МКД</t>
  </si>
  <si>
    <t>эл. энергия на содержание ОИ МКД</t>
  </si>
  <si>
    <t>переходящие остатки д/ср-в на конец  2017 г.</t>
  </si>
  <si>
    <t>3. Перечень работ, выполненных по статье " текущий ремонт"  в 2017 году.</t>
  </si>
  <si>
    <t>ремонт окон -установка ручек во 2-ом подъезде</t>
  </si>
  <si>
    <t>6 шт</t>
  </si>
  <si>
    <t>СтройЕвроКомп</t>
  </si>
  <si>
    <t>ремонт ливневой канализации в 4 п.</t>
  </si>
  <si>
    <t>26 п.м</t>
  </si>
  <si>
    <t>Стройцентр</t>
  </si>
  <si>
    <t>отопление -замена задвижки</t>
  </si>
  <si>
    <t>ландшафт</t>
  </si>
  <si>
    <t>замена задвижек в ТУ</t>
  </si>
  <si>
    <t>замена вкладышей в лифте  1 п.</t>
  </si>
  <si>
    <t>1 компл</t>
  </si>
  <si>
    <t>Лифт-ДВ</t>
  </si>
  <si>
    <t>2863,24 р</t>
  </si>
  <si>
    <t>План по статье "текущий ремонт" на 2018 год</t>
  </si>
  <si>
    <t>Предложение Управляющей компании:  замена тубопроводов ХГВС и системы центрального отопления.</t>
  </si>
  <si>
    <r>
      <t>ИСХ  №</t>
    </r>
    <r>
      <rPr>
        <b/>
        <u/>
        <sz val="9"/>
        <color theme="1"/>
        <rFont val="Calibri"/>
        <family val="2"/>
        <charset val="204"/>
        <scheme val="minor"/>
      </rPr>
      <t xml:space="preserve">    66/01 от 23.01.2018 г.                        </t>
    </r>
  </si>
</sst>
</file>

<file path=xl/styles.xml><?xml version="1.0" encoding="utf-8"?>
<styleSheet xmlns="http://schemas.openxmlformats.org/spreadsheetml/2006/main">
  <numFmts count="1">
    <numFmt numFmtId="164" formatCode="0.00;[Red]0.00"/>
  </numFmts>
  <fonts count="1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26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0" fillId="0" borderId="1" xfId="0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0" xfId="1" applyFont="1" applyFill="1" applyBorder="1" applyAlignment="1">
      <alignment horizontal="left"/>
    </xf>
    <xf numFmtId="0" fontId="3" fillId="0" borderId="1" xfId="0" applyFont="1" applyFill="1" applyBorder="1"/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10" xfId="1" applyFont="1" applyFill="1" applyBorder="1" applyAlignment="1">
      <alignment horizontal="left"/>
    </xf>
    <xf numFmtId="0" fontId="10" fillId="0" borderId="10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10" xfId="1" applyNumberFormat="1" applyFont="1" applyFill="1" applyBorder="1" applyAlignment="1">
      <alignment horizontal="center"/>
    </xf>
    <xf numFmtId="0" fontId="10" fillId="0" borderId="10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3" fillId="0" borderId="2" xfId="0" applyFont="1" applyBorder="1" applyAlignment="1">
      <alignment wrapText="1"/>
    </xf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164" fontId="9" fillId="0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9" fillId="0" borderId="1" xfId="0" applyNumberFormat="1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6" fillId="0" borderId="1" xfId="0" applyFont="1" applyBorder="1"/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15" fillId="0" borderId="1" xfId="0" applyFont="1" applyBorder="1" applyAlignment="1"/>
    <xf numFmtId="0" fontId="15" fillId="0" borderId="1" xfId="0" applyFont="1" applyBorder="1"/>
    <xf numFmtId="0" fontId="15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0" fillId="0" borderId="0" xfId="0" applyBorder="1"/>
    <xf numFmtId="0" fontId="6" fillId="0" borderId="0" xfId="0" applyFont="1" applyBorder="1" applyAlignment="1"/>
    <xf numFmtId="0" fontId="0" fillId="0" borderId="0" xfId="0" applyFill="1" applyBorder="1" applyAlignment="1"/>
    <xf numFmtId="164" fontId="3" fillId="0" borderId="8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64" fontId="9" fillId="0" borderId="2" xfId="0" applyNumberFormat="1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0" fillId="0" borderId="0" xfId="0" applyNumberFormat="1"/>
    <xf numFmtId="164" fontId="9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0" fillId="2" borderId="0" xfId="0" applyFill="1"/>
    <xf numFmtId="2" fontId="0" fillId="2" borderId="0" xfId="0" applyNumberFormat="1" applyFill="1"/>
    <xf numFmtId="164" fontId="0" fillId="2" borderId="0" xfId="0" applyNumberFormat="1" applyFill="1"/>
    <xf numFmtId="164" fontId="9" fillId="2" borderId="1" xfId="0" applyNumberFormat="1" applyFont="1" applyFill="1" applyBorder="1" applyAlignment="1">
      <alignment horizontal="center" wrapText="1"/>
    </xf>
    <xf numFmtId="0" fontId="3" fillId="2" borderId="2" xfId="0" applyFont="1" applyFill="1" applyBorder="1"/>
    <xf numFmtId="0" fontId="3" fillId="2" borderId="8" xfId="0" applyFont="1" applyFill="1" applyBorder="1"/>
    <xf numFmtId="164" fontId="0" fillId="0" borderId="0" xfId="0" applyNumberFormat="1"/>
    <xf numFmtId="0" fontId="0" fillId="2" borderId="0" xfId="0" applyFill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17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0" fontId="4" fillId="0" borderId="8" xfId="0" applyFont="1" applyBorder="1" applyAlignment="1"/>
    <xf numFmtId="0" fontId="9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9" fillId="0" borderId="2" xfId="0" applyFont="1" applyFill="1" applyBorder="1" applyAlignment="1"/>
    <xf numFmtId="0" fontId="0" fillId="0" borderId="7" xfId="0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164" fontId="3" fillId="0" borderId="2" xfId="0" applyNumberFormat="1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164" fontId="9" fillId="0" borderId="2" xfId="0" applyNumberFormat="1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 wrapText="1"/>
    </xf>
    <xf numFmtId="0" fontId="0" fillId="0" borderId="10" xfId="0" applyFill="1" applyBorder="1" applyAlignment="1">
      <alignment horizontal="center" wrapText="1"/>
    </xf>
    <xf numFmtId="164" fontId="9" fillId="0" borderId="10" xfId="0" applyNumberFormat="1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2" fontId="9" fillId="0" borderId="10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9" fillId="0" borderId="1" xfId="0" applyFont="1" applyBorder="1"/>
    <xf numFmtId="2" fontId="3" fillId="0" borderId="1" xfId="0" applyNumberFormat="1" applyFont="1" applyFill="1" applyBorder="1" applyAlignment="1">
      <alignment horizontal="center" wrapText="1"/>
    </xf>
    <xf numFmtId="2" fontId="0" fillId="0" borderId="0" xfId="0" applyNumberFormat="1" applyFill="1"/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164" fontId="16" fillId="0" borderId="0" xfId="0" applyNumberFormat="1" applyFont="1" applyAlignment="1">
      <alignment horizontal="center"/>
    </xf>
    <xf numFmtId="2" fontId="3" fillId="0" borderId="6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0" fontId="9" fillId="2" borderId="10" xfId="0" applyFont="1" applyFill="1" applyBorder="1" applyAlignment="1">
      <alignment wrapText="1"/>
    </xf>
    <xf numFmtId="0" fontId="9" fillId="2" borderId="7" xfId="0" applyFont="1" applyFill="1" applyBorder="1" applyAlignment="1">
      <alignment wrapText="1"/>
    </xf>
    <xf numFmtId="0" fontId="9" fillId="2" borderId="8" xfId="0" applyFont="1" applyFill="1" applyBorder="1" applyAlignment="1">
      <alignment wrapText="1"/>
    </xf>
    <xf numFmtId="2" fontId="9" fillId="2" borderId="1" xfId="0" applyNumberFormat="1" applyFont="1" applyFill="1" applyBorder="1" applyAlignment="1"/>
    <xf numFmtId="2" fontId="9" fillId="0" borderId="5" xfId="0" applyNumberFormat="1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left"/>
    </xf>
    <xf numFmtId="2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left" wrapText="1"/>
    </xf>
    <xf numFmtId="0" fontId="3" fillId="0" borderId="12" xfId="0" applyFont="1" applyBorder="1" applyAlignment="1">
      <alignment horizontal="left" wrapText="1"/>
    </xf>
    <xf numFmtId="164" fontId="3" fillId="0" borderId="5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8" xfId="2" applyNumberFormat="1" applyFill="1" applyBorder="1" applyAlignment="1" applyProtection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8" xfId="2" applyNumberFormat="1" applyFont="1" applyFill="1" applyBorder="1" applyAlignment="1" applyProtection="1">
      <alignment horizontal="center"/>
    </xf>
    <xf numFmtId="49" fontId="10" fillId="0" borderId="8" xfId="1" applyNumberFormat="1" applyFont="1" applyFill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9" fillId="0" borderId="2" xfId="0" applyFont="1" applyFill="1" applyBorder="1" applyAlignment="1"/>
    <xf numFmtId="0" fontId="0" fillId="0" borderId="8" xfId="0" applyBorder="1" applyAlignment="1"/>
    <xf numFmtId="0" fontId="3" fillId="0" borderId="2" xfId="0" applyFont="1" applyBorder="1" applyAlignment="1"/>
    <xf numFmtId="0" fontId="3" fillId="0" borderId="8" xfId="0" applyFont="1" applyBorder="1" applyAlignment="1"/>
    <xf numFmtId="0" fontId="9" fillId="0" borderId="4" xfId="0" applyFont="1" applyBorder="1" applyAlignment="1">
      <alignment wrapText="1"/>
    </xf>
    <xf numFmtId="0" fontId="9" fillId="0" borderId="11" xfId="0" applyFont="1" applyBorder="1" applyAlignment="1">
      <alignment wrapText="1"/>
    </xf>
    <xf numFmtId="0" fontId="9" fillId="0" borderId="13" xfId="0" applyFont="1" applyBorder="1" applyAlignment="1">
      <alignment wrapText="1"/>
    </xf>
    <xf numFmtId="0" fontId="9" fillId="0" borderId="14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12" xfId="0" applyFont="1" applyBorder="1" applyAlignment="1">
      <alignment wrapText="1"/>
    </xf>
    <xf numFmtId="164" fontId="9" fillId="0" borderId="3" xfId="0" applyNumberFormat="1" applyFont="1" applyBorder="1" applyAlignment="1">
      <alignment horizontal="center"/>
    </xf>
    <xf numFmtId="164" fontId="9" fillId="0" borderId="9" xfId="0" applyNumberFormat="1" applyFont="1" applyBorder="1" applyAlignment="1">
      <alignment horizontal="center"/>
    </xf>
    <xf numFmtId="164" fontId="9" fillId="0" borderId="5" xfId="0" applyNumberFormat="1" applyFont="1" applyBorder="1" applyAlignment="1">
      <alignment horizontal="center"/>
    </xf>
    <xf numFmtId="2" fontId="9" fillId="0" borderId="3" xfId="0" applyNumberFormat="1" applyFont="1" applyBorder="1" applyAlignment="1">
      <alignment horizontal="center"/>
    </xf>
    <xf numFmtId="2" fontId="9" fillId="0" borderId="9" xfId="0" applyNumberFormat="1" applyFont="1" applyBorder="1" applyAlignment="1">
      <alignment horizontal="center"/>
    </xf>
    <xf numFmtId="2" fontId="9" fillId="0" borderId="5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0" fontId="3" fillId="0" borderId="4" xfId="0" applyFont="1" applyBorder="1" applyAlignment="1">
      <alignment horizontal="left" wrapText="1"/>
    </xf>
    <xf numFmtId="0" fontId="3" fillId="0" borderId="11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12" xfId="0" applyFont="1" applyBorder="1" applyAlignment="1">
      <alignment horizontal="left" wrapText="1"/>
    </xf>
    <xf numFmtId="164" fontId="3" fillId="0" borderId="3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164" fontId="3" fillId="2" borderId="3" xfId="0" applyNumberFormat="1" applyFont="1" applyFill="1" applyBorder="1" applyAlignment="1">
      <alignment horizontal="center" wrapText="1"/>
    </xf>
    <xf numFmtId="164" fontId="3" fillId="2" borderId="5" xfId="0" applyNumberFormat="1" applyFont="1" applyFill="1" applyBorder="1" applyAlignment="1">
      <alignment horizontal="center" wrapText="1"/>
    </xf>
    <xf numFmtId="0" fontId="3" fillId="2" borderId="4" xfId="0" applyFont="1" applyFill="1" applyBorder="1" applyAlignment="1">
      <alignment wrapText="1"/>
    </xf>
    <xf numFmtId="0" fontId="3" fillId="2" borderId="11" xfId="0" applyFont="1" applyFill="1" applyBorder="1" applyAlignment="1">
      <alignment wrapText="1"/>
    </xf>
    <xf numFmtId="0" fontId="3" fillId="2" borderId="6" xfId="0" applyFont="1" applyFill="1" applyBorder="1" applyAlignment="1">
      <alignment wrapText="1"/>
    </xf>
    <xf numFmtId="0" fontId="3" fillId="2" borderId="12" xfId="0" applyFont="1" applyFill="1" applyBorder="1" applyAlignment="1">
      <alignment wrapText="1"/>
    </xf>
    <xf numFmtId="164" fontId="9" fillId="2" borderId="3" xfId="0" applyNumberFormat="1" applyFont="1" applyFill="1" applyBorder="1" applyAlignment="1">
      <alignment horizontal="center" wrapText="1"/>
    </xf>
    <xf numFmtId="164" fontId="9" fillId="2" borderId="5" xfId="0" applyNumberFormat="1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2" fontId="9" fillId="0" borderId="4" xfId="0" applyNumberFormat="1" applyFont="1" applyBorder="1" applyAlignment="1">
      <alignment horizontal="center"/>
    </xf>
    <xf numFmtId="2" fontId="9" fillId="0" borderId="13" xfId="0" applyNumberFormat="1" applyFont="1" applyBorder="1" applyAlignment="1">
      <alignment horizontal="center"/>
    </xf>
    <xf numFmtId="2" fontId="9" fillId="0" borderId="6" xfId="0" applyNumberFormat="1" applyFont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4" fillId="0" borderId="8" xfId="0" applyFont="1" applyBorder="1" applyAlignment="1"/>
    <xf numFmtId="0" fontId="9" fillId="0" borderId="2" xfId="0" applyFont="1" applyFill="1" applyBorder="1" applyAlignment="1">
      <alignment horizontal="center"/>
    </xf>
    <xf numFmtId="0" fontId="0" fillId="0" borderId="7" xfId="0" applyBorder="1" applyAlignment="1"/>
    <xf numFmtId="0" fontId="3" fillId="2" borderId="2" xfId="0" applyFont="1" applyFill="1" applyBorder="1" applyAlignment="1">
      <alignment horizontal="left" wrapText="1"/>
    </xf>
    <xf numFmtId="0" fontId="3" fillId="2" borderId="8" xfId="0" applyFont="1" applyFill="1" applyBorder="1" applyAlignment="1">
      <alignment horizontal="left" wrapText="1"/>
    </xf>
    <xf numFmtId="0" fontId="9" fillId="0" borderId="2" xfId="0" applyFont="1" applyFill="1" applyBorder="1" applyAlignment="1">
      <alignment wrapText="1"/>
    </xf>
    <xf numFmtId="0" fontId="9" fillId="0" borderId="2" xfId="0" applyFont="1" applyBorder="1" applyAlignment="1">
      <alignment wrapText="1"/>
    </xf>
    <xf numFmtId="164" fontId="3" fillId="0" borderId="2" xfId="0" applyNumberFormat="1" applyFont="1" applyBorder="1" applyAlignment="1">
      <alignment horizontal="center"/>
    </xf>
    <xf numFmtId="0" fontId="16" fillId="0" borderId="2" xfId="0" applyNumberFormat="1" applyFont="1" applyBorder="1" applyAlignment="1">
      <alignment horizontal="center"/>
    </xf>
    <xf numFmtId="0" fontId="16" fillId="0" borderId="8" xfId="0" applyNumberFormat="1" applyFont="1" applyBorder="1" applyAlignment="1"/>
    <xf numFmtId="0" fontId="6" fillId="0" borderId="2" xfId="0" applyFont="1" applyBorder="1" applyAlignment="1"/>
    <xf numFmtId="0" fontId="12" fillId="0" borderId="2" xfId="0" applyFont="1" applyBorder="1" applyAlignment="1"/>
    <xf numFmtId="0" fontId="4" fillId="0" borderId="7" xfId="0" applyFont="1" applyBorder="1" applyAlignment="1"/>
    <xf numFmtId="0" fontId="6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left" wrapText="1"/>
    </xf>
    <xf numFmtId="0" fontId="3" fillId="0" borderId="8" xfId="0" applyFont="1" applyFill="1" applyBorder="1" applyAlignment="1">
      <alignment horizontal="left" wrapText="1"/>
    </xf>
    <xf numFmtId="0" fontId="7" fillId="2" borderId="10" xfId="0" applyFont="1" applyFill="1" applyBorder="1" applyAlignment="1">
      <alignment wrapText="1"/>
    </xf>
    <xf numFmtId="0" fontId="7" fillId="0" borderId="10" xfId="0" applyFont="1" applyBorder="1" applyAlignment="1">
      <alignment wrapText="1"/>
    </xf>
    <xf numFmtId="0" fontId="9" fillId="0" borderId="2" xfId="0" applyFont="1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9" fillId="0" borderId="2" xfId="0" applyFont="1" applyFill="1" applyBorder="1" applyAlignment="1">
      <alignment horizontal="left"/>
    </xf>
    <xf numFmtId="0" fontId="4" fillId="0" borderId="8" xfId="0" applyFont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9" fillId="2" borderId="7" xfId="0" applyFont="1" applyFill="1" applyBorder="1" applyAlignment="1">
      <alignment wrapText="1"/>
    </xf>
    <xf numFmtId="0" fontId="0" fillId="2" borderId="8" xfId="0" applyFill="1" applyBorder="1" applyAlignment="1">
      <alignment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8"/>
  <sheetViews>
    <sheetView tabSelected="1" workbookViewId="0">
      <selection activeCell="A4" sqref="A4:XFD4"/>
    </sheetView>
  </sheetViews>
  <sheetFormatPr defaultRowHeight="15"/>
  <cols>
    <col min="1" max="1" width="3" customWidth="1"/>
    <col min="2" max="2" width="27.85546875" customWidth="1"/>
    <col min="3" max="3" width="22.42578125" customWidth="1"/>
    <col min="4" max="4" width="26.85546875" customWidth="1"/>
    <col min="5" max="5" width="31.85546875" customWidth="1"/>
  </cols>
  <sheetData>
    <row r="1" spans="1:4">
      <c r="A1" s="2" t="s">
        <v>145</v>
      </c>
      <c r="C1" s="1"/>
    </row>
    <row r="2" spans="1:4" ht="15" customHeight="1">
      <c r="A2" s="2" t="s">
        <v>54</v>
      </c>
      <c r="C2" s="4"/>
    </row>
    <row r="3" spans="1:4" ht="15.75">
      <c r="B3" s="4" t="s">
        <v>10</v>
      </c>
      <c r="C3" s="24" t="s">
        <v>115</v>
      </c>
    </row>
    <row r="4" spans="1:4" ht="14.25" customHeight="1">
      <c r="A4" s="22" t="s">
        <v>172</v>
      </c>
      <c r="C4" s="4"/>
    </row>
    <row r="5" spans="1:4" ht="15" customHeight="1">
      <c r="A5" s="4" t="s">
        <v>8</v>
      </c>
      <c r="C5" s="4"/>
    </row>
    <row r="6" spans="1:4" s="23" customFormat="1" ht="12.75" customHeight="1">
      <c r="A6" s="4" t="s">
        <v>55</v>
      </c>
      <c r="C6" s="21"/>
    </row>
    <row r="7" spans="1:4" s="23" customFormat="1" ht="12.75" customHeight="1">
      <c r="A7" s="5"/>
      <c r="B7"/>
      <c r="C7"/>
      <c r="D7"/>
    </row>
    <row r="8" spans="1:4" s="3" customFormat="1" ht="15" customHeight="1">
      <c r="A8" s="13" t="s">
        <v>0</v>
      </c>
      <c r="B8" s="14" t="s">
        <v>9</v>
      </c>
      <c r="C8" s="27" t="s">
        <v>52</v>
      </c>
      <c r="D8" s="10"/>
    </row>
    <row r="9" spans="1:4" s="3" customFormat="1" ht="12" customHeight="1">
      <c r="A9" s="13" t="s">
        <v>1</v>
      </c>
      <c r="B9" s="14" t="s">
        <v>11</v>
      </c>
      <c r="C9" s="134" t="s">
        <v>12</v>
      </c>
      <c r="D9" s="135"/>
    </row>
    <row r="10" spans="1:4" s="3" customFormat="1" ht="24" customHeight="1">
      <c r="A10" s="13" t="s">
        <v>2</v>
      </c>
      <c r="B10" s="15" t="s">
        <v>13</v>
      </c>
      <c r="C10" s="136" t="s">
        <v>81</v>
      </c>
      <c r="D10" s="137"/>
    </row>
    <row r="11" spans="1:4" s="3" customFormat="1" ht="15" customHeight="1">
      <c r="A11" s="13" t="s">
        <v>3</v>
      </c>
      <c r="B11" s="14" t="s">
        <v>14</v>
      </c>
      <c r="C11" s="134" t="s">
        <v>15</v>
      </c>
      <c r="D11" s="135"/>
    </row>
    <row r="12" spans="1:4" s="3" customFormat="1" ht="16.5" customHeight="1">
      <c r="A12" s="141">
        <v>5</v>
      </c>
      <c r="B12" s="141" t="s">
        <v>100</v>
      </c>
      <c r="C12" s="53" t="s">
        <v>101</v>
      </c>
      <c r="D12" s="54" t="s">
        <v>102</v>
      </c>
    </row>
    <row r="13" spans="1:4" s="3" customFormat="1" ht="14.25" customHeight="1">
      <c r="A13" s="141"/>
      <c r="B13" s="141"/>
      <c r="C13" s="53" t="s">
        <v>103</v>
      </c>
      <c r="D13" s="54" t="s">
        <v>104</v>
      </c>
    </row>
    <row r="14" spans="1:4" s="3" customFormat="1">
      <c r="A14" s="141"/>
      <c r="B14" s="141"/>
      <c r="C14" s="53" t="s">
        <v>105</v>
      </c>
      <c r="D14" s="54" t="s">
        <v>106</v>
      </c>
    </row>
    <row r="15" spans="1:4" s="3" customFormat="1" ht="16.5" customHeight="1">
      <c r="A15" s="141"/>
      <c r="B15" s="141"/>
      <c r="C15" s="53" t="s">
        <v>107</v>
      </c>
      <c r="D15" s="54" t="s">
        <v>108</v>
      </c>
    </row>
    <row r="16" spans="1:4" s="3" customFormat="1" ht="16.5" customHeight="1">
      <c r="A16" s="141"/>
      <c r="B16" s="141"/>
      <c r="C16" s="53" t="s">
        <v>109</v>
      </c>
      <c r="D16" s="54" t="s">
        <v>110</v>
      </c>
    </row>
    <row r="17" spans="1:4" s="5" customFormat="1" ht="15.75" customHeight="1">
      <c r="A17" s="141"/>
      <c r="B17" s="141"/>
      <c r="C17" s="53" t="s">
        <v>111</v>
      </c>
      <c r="D17" s="54" t="s">
        <v>112</v>
      </c>
    </row>
    <row r="18" spans="1:4" s="5" customFormat="1" ht="15.75" customHeight="1">
      <c r="A18" s="141"/>
      <c r="B18" s="141"/>
      <c r="C18" s="55" t="s">
        <v>113</v>
      </c>
      <c r="D18" s="54" t="s">
        <v>114</v>
      </c>
    </row>
    <row r="19" spans="1:4" ht="21.75" customHeight="1">
      <c r="A19" s="13" t="s">
        <v>4</v>
      </c>
      <c r="B19" s="14" t="s">
        <v>16</v>
      </c>
      <c r="C19" s="142" t="s">
        <v>99</v>
      </c>
      <c r="D19" s="143"/>
    </row>
    <row r="20" spans="1:4" s="5" customFormat="1" ht="17.25" customHeight="1">
      <c r="A20" s="13" t="s">
        <v>5</v>
      </c>
      <c r="B20" s="14" t="s">
        <v>17</v>
      </c>
      <c r="C20" s="144" t="s">
        <v>60</v>
      </c>
      <c r="D20" s="145"/>
    </row>
    <row r="21" spans="1:4" s="5" customFormat="1" ht="15" customHeight="1">
      <c r="A21" s="13" t="s">
        <v>6</v>
      </c>
      <c r="B21" s="14" t="s">
        <v>18</v>
      </c>
      <c r="C21" s="136" t="s">
        <v>19</v>
      </c>
      <c r="D21" s="146"/>
    </row>
    <row r="22" spans="1:4" ht="13.5" customHeight="1">
      <c r="A22" s="25"/>
      <c r="B22" s="26"/>
      <c r="C22" s="25"/>
      <c r="D22" s="25"/>
    </row>
    <row r="23" spans="1:4">
      <c r="A23" s="9" t="s">
        <v>20</v>
      </c>
      <c r="B23" s="17"/>
      <c r="C23" s="17"/>
      <c r="D23" s="17"/>
    </row>
    <row r="24" spans="1:4" ht="12.75" customHeight="1">
      <c r="A24" s="16"/>
      <c r="B24" s="17"/>
      <c r="C24" s="17"/>
      <c r="D24" s="17"/>
    </row>
    <row r="25" spans="1:4" ht="23.25">
      <c r="A25" s="7"/>
      <c r="B25" s="18" t="s">
        <v>21</v>
      </c>
      <c r="C25" s="8" t="s">
        <v>22</v>
      </c>
      <c r="D25" s="52" t="s">
        <v>23</v>
      </c>
    </row>
    <row r="26" spans="1:4" ht="26.25" customHeight="1">
      <c r="A26" s="131" t="s">
        <v>26</v>
      </c>
      <c r="B26" s="132"/>
      <c r="C26" s="132"/>
      <c r="D26" s="133"/>
    </row>
    <row r="27" spans="1:4" ht="12" customHeight="1">
      <c r="A27" s="49"/>
      <c r="B27" s="50"/>
      <c r="C27" s="50"/>
      <c r="D27" s="51"/>
    </row>
    <row r="28" spans="1:4">
      <c r="A28" s="8">
        <v>1</v>
      </c>
      <c r="B28" s="7" t="s">
        <v>82</v>
      </c>
      <c r="C28" s="7" t="s">
        <v>24</v>
      </c>
      <c r="D28" s="7" t="s">
        <v>25</v>
      </c>
    </row>
    <row r="29" spans="1:4" ht="14.25" customHeight="1">
      <c r="A29" s="20" t="s">
        <v>27</v>
      </c>
      <c r="B29" s="19"/>
      <c r="C29" s="19"/>
      <c r="D29" s="19"/>
    </row>
    <row r="30" spans="1:4" ht="13.5" customHeight="1">
      <c r="A30" s="8">
        <v>1</v>
      </c>
      <c r="B30" s="7" t="s">
        <v>124</v>
      </c>
      <c r="C30" s="7" t="s">
        <v>116</v>
      </c>
      <c r="D30" s="11" t="s">
        <v>117</v>
      </c>
    </row>
    <row r="31" spans="1:4">
      <c r="A31" s="20" t="s">
        <v>43</v>
      </c>
      <c r="B31" s="19"/>
      <c r="C31" s="19"/>
      <c r="D31" s="19"/>
    </row>
    <row r="32" spans="1:4">
      <c r="A32" s="20" t="s">
        <v>44</v>
      </c>
      <c r="B32" s="19"/>
      <c r="C32" s="19"/>
      <c r="D32" s="19"/>
    </row>
    <row r="33" spans="1:4">
      <c r="A33" s="8">
        <v>1</v>
      </c>
      <c r="B33" s="7" t="s">
        <v>28</v>
      </c>
      <c r="C33" s="7" t="s">
        <v>123</v>
      </c>
      <c r="D33" s="11" t="s">
        <v>29</v>
      </c>
    </row>
    <row r="34" spans="1:4">
      <c r="A34" s="20" t="s">
        <v>30</v>
      </c>
      <c r="B34" s="19"/>
      <c r="C34" s="19"/>
      <c r="D34" s="19"/>
    </row>
    <row r="35" spans="1:4">
      <c r="A35" s="8">
        <v>1</v>
      </c>
      <c r="B35" s="7" t="s">
        <v>31</v>
      </c>
      <c r="C35" s="7" t="s">
        <v>24</v>
      </c>
      <c r="D35" s="7" t="s">
        <v>32</v>
      </c>
    </row>
    <row r="36" spans="1:4" ht="15" customHeight="1">
      <c r="A36" s="20" t="s">
        <v>33</v>
      </c>
      <c r="B36" s="19"/>
      <c r="C36" s="19"/>
      <c r="D36" s="19"/>
    </row>
    <row r="37" spans="1:4">
      <c r="A37" s="8">
        <v>1</v>
      </c>
      <c r="B37" s="7" t="s">
        <v>34</v>
      </c>
      <c r="C37" s="7" t="s">
        <v>24</v>
      </c>
      <c r="D37" s="7" t="s">
        <v>25</v>
      </c>
    </row>
    <row r="38" spans="1:4" ht="8.25" customHeight="1">
      <c r="A38" s="28"/>
      <c r="B38" s="12"/>
      <c r="C38" s="12"/>
      <c r="D38" s="12"/>
    </row>
    <row r="39" spans="1:4">
      <c r="A39" s="4" t="s">
        <v>53</v>
      </c>
      <c r="B39" s="19"/>
      <c r="C39" s="19"/>
      <c r="D39" s="19"/>
    </row>
    <row r="40" spans="1:4" ht="15" customHeight="1">
      <c r="A40" s="8">
        <v>1</v>
      </c>
      <c r="B40" s="7" t="s">
        <v>35</v>
      </c>
      <c r="C40" s="138">
        <v>1978</v>
      </c>
      <c r="D40" s="140"/>
    </row>
    <row r="41" spans="1:4">
      <c r="A41" s="8">
        <v>2</v>
      </c>
      <c r="B41" s="7" t="s">
        <v>37</v>
      </c>
      <c r="C41" s="138">
        <v>9</v>
      </c>
      <c r="D41" s="140"/>
    </row>
    <row r="42" spans="1:4">
      <c r="A42" s="8">
        <v>3</v>
      </c>
      <c r="B42" s="7" t="s">
        <v>38</v>
      </c>
      <c r="C42" s="138">
        <v>4</v>
      </c>
      <c r="D42" s="139"/>
    </row>
    <row r="43" spans="1:4" ht="15" customHeight="1">
      <c r="A43" s="8">
        <v>4</v>
      </c>
      <c r="B43" s="7" t="s">
        <v>36</v>
      </c>
      <c r="C43" s="138">
        <v>4</v>
      </c>
      <c r="D43" s="139"/>
    </row>
    <row r="44" spans="1:4">
      <c r="A44" s="8">
        <v>5</v>
      </c>
      <c r="B44" s="7" t="s">
        <v>39</v>
      </c>
      <c r="C44" s="138">
        <v>4</v>
      </c>
      <c r="D44" s="139"/>
    </row>
    <row r="45" spans="1:4">
      <c r="A45" s="8">
        <v>6</v>
      </c>
      <c r="B45" s="7" t="s">
        <v>40</v>
      </c>
      <c r="C45" s="138" t="s">
        <v>120</v>
      </c>
      <c r="D45" s="140"/>
    </row>
    <row r="46" spans="1:4" ht="15" customHeight="1">
      <c r="A46" s="8">
        <v>7</v>
      </c>
      <c r="B46" s="7" t="s">
        <v>41</v>
      </c>
      <c r="C46" s="138" t="s">
        <v>119</v>
      </c>
      <c r="D46" s="140"/>
    </row>
    <row r="47" spans="1:4">
      <c r="A47" s="8">
        <v>8</v>
      </c>
      <c r="B47" s="7" t="s">
        <v>42</v>
      </c>
      <c r="C47" s="138" t="s">
        <v>142</v>
      </c>
      <c r="D47" s="140"/>
    </row>
    <row r="48" spans="1:4">
      <c r="A48" s="8">
        <v>9</v>
      </c>
      <c r="B48" s="7" t="s">
        <v>125</v>
      </c>
      <c r="C48" s="138">
        <v>281</v>
      </c>
      <c r="D48" s="137"/>
    </row>
    <row r="49" spans="1:4">
      <c r="A49" s="8">
        <v>10</v>
      </c>
      <c r="B49" s="7" t="s">
        <v>80</v>
      </c>
      <c r="C49" s="147" t="s">
        <v>118</v>
      </c>
      <c r="D49" s="140"/>
    </row>
    <row r="50" spans="1:4">
      <c r="A50" s="4"/>
    </row>
    <row r="51" spans="1:4">
      <c r="A51" s="4"/>
    </row>
    <row r="53" spans="1:4">
      <c r="A53" s="56"/>
      <c r="B53" s="56"/>
      <c r="C53" s="57"/>
      <c r="D53" s="58"/>
    </row>
    <row r="54" spans="1:4">
      <c r="A54" s="56"/>
      <c r="B54" s="56"/>
      <c r="C54" s="57"/>
      <c r="D54" s="58"/>
    </row>
    <row r="55" spans="1:4">
      <c r="A55" s="56"/>
      <c r="B55" s="56"/>
      <c r="C55" s="57"/>
      <c r="D55" s="58"/>
    </row>
    <row r="56" spans="1:4">
      <c r="A56" s="56"/>
      <c r="B56" s="56"/>
      <c r="C56" s="57"/>
      <c r="D56" s="58"/>
    </row>
    <row r="57" spans="1:4">
      <c r="A57" s="56"/>
      <c r="B57" s="56"/>
      <c r="C57" s="59"/>
      <c r="D57" s="58"/>
    </row>
    <row r="58" spans="1:4">
      <c r="A58" s="56"/>
      <c r="B58" s="56"/>
      <c r="C58" s="60"/>
      <c r="D58" s="58"/>
    </row>
  </sheetData>
  <mergeCells count="19">
    <mergeCell ref="C49:D49"/>
    <mergeCell ref="C43:D43"/>
    <mergeCell ref="C44:D44"/>
    <mergeCell ref="C45:D45"/>
    <mergeCell ref="C46:D46"/>
    <mergeCell ref="C47:D47"/>
    <mergeCell ref="C48:D48"/>
    <mergeCell ref="A26:D26"/>
    <mergeCell ref="C9:D9"/>
    <mergeCell ref="C10:D10"/>
    <mergeCell ref="C11:D11"/>
    <mergeCell ref="C42:D42"/>
    <mergeCell ref="C40:D40"/>
    <mergeCell ref="C41:D41"/>
    <mergeCell ref="A12:A18"/>
    <mergeCell ref="B12:B18"/>
    <mergeCell ref="C19:D19"/>
    <mergeCell ref="C20:D20"/>
    <mergeCell ref="C21:D21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97"/>
  <sheetViews>
    <sheetView topLeftCell="A73" workbookViewId="0">
      <selection sqref="A1:H97"/>
    </sheetView>
  </sheetViews>
  <sheetFormatPr defaultRowHeight="15"/>
  <cols>
    <col min="1" max="1" width="15.85546875" customWidth="1"/>
    <col min="2" max="2" width="13.42578125" style="30" customWidth="1"/>
    <col min="3" max="3" width="8.5703125" style="44" customWidth="1"/>
    <col min="4" max="4" width="8.28515625" customWidth="1"/>
    <col min="5" max="5" width="9" customWidth="1"/>
    <col min="6" max="6" width="9.7109375" customWidth="1"/>
    <col min="7" max="7" width="10.5703125" customWidth="1"/>
    <col min="8" max="8" width="11.7109375" customWidth="1"/>
  </cols>
  <sheetData>
    <row r="1" spans="1:10">
      <c r="A1" s="4" t="s">
        <v>133</v>
      </c>
      <c r="B1"/>
      <c r="C1" s="37"/>
      <c r="D1" s="37"/>
    </row>
    <row r="2" spans="1:10" ht="13.5" customHeight="1">
      <c r="A2" s="4" t="s">
        <v>147</v>
      </c>
      <c r="B2"/>
      <c r="C2" s="37"/>
      <c r="D2" s="37"/>
    </row>
    <row r="3" spans="1:10" ht="56.25" customHeight="1">
      <c r="A3" s="156" t="s">
        <v>67</v>
      </c>
      <c r="B3" s="199"/>
      <c r="C3" s="102" t="s">
        <v>68</v>
      </c>
      <c r="D3" s="29" t="s">
        <v>69</v>
      </c>
      <c r="E3" s="29" t="s">
        <v>70</v>
      </c>
      <c r="F3" s="29" t="s">
        <v>71</v>
      </c>
      <c r="G3" s="38" t="s">
        <v>72</v>
      </c>
      <c r="H3" s="29" t="s">
        <v>73</v>
      </c>
    </row>
    <row r="4" spans="1:10" ht="26.25" customHeight="1">
      <c r="A4" s="204" t="s">
        <v>146</v>
      </c>
      <c r="B4" s="150"/>
      <c r="C4" s="102"/>
      <c r="D4" s="29">
        <v>-220.49</v>
      </c>
      <c r="E4" s="29"/>
      <c r="F4" s="29"/>
      <c r="G4" s="38"/>
      <c r="H4" s="29"/>
    </row>
    <row r="5" spans="1:10" ht="14.25" customHeight="1">
      <c r="A5" s="89" t="s">
        <v>131</v>
      </c>
      <c r="B5" s="86"/>
      <c r="C5" s="102"/>
      <c r="D5" s="104">
        <v>38.380000000000003</v>
      </c>
      <c r="E5" s="104"/>
      <c r="F5" s="29"/>
      <c r="G5" s="38"/>
      <c r="H5" s="29"/>
    </row>
    <row r="6" spans="1:10" ht="15.75" customHeight="1">
      <c r="A6" s="89" t="s">
        <v>132</v>
      </c>
      <c r="B6" s="86"/>
      <c r="C6" s="102"/>
      <c r="D6" s="29">
        <v>-258.87</v>
      </c>
      <c r="E6" s="104"/>
      <c r="F6" s="104"/>
      <c r="G6" s="38"/>
      <c r="H6" s="29"/>
    </row>
    <row r="7" spans="1:10" ht="15" customHeight="1">
      <c r="A7" s="200" t="s">
        <v>148</v>
      </c>
      <c r="B7" s="155"/>
      <c r="C7" s="155"/>
      <c r="D7" s="155"/>
      <c r="E7" s="155"/>
      <c r="F7" s="155"/>
      <c r="G7" s="155"/>
      <c r="H7" s="137"/>
    </row>
    <row r="8" spans="1:10" ht="17.25" customHeight="1">
      <c r="A8" s="156" t="s">
        <v>74</v>
      </c>
      <c r="B8" s="157"/>
      <c r="C8" s="41">
        <v>20.420000000000002</v>
      </c>
      <c r="D8" s="64">
        <v>-168.54</v>
      </c>
      <c r="E8" s="41">
        <f>E12+E15+E18+E21+E24+E27</f>
        <v>1782.6099999999997</v>
      </c>
      <c r="F8" s="41">
        <f>F12+F15+F18+F21+F24+F27</f>
        <v>1813.57</v>
      </c>
      <c r="G8" s="41">
        <f>G12+G15+G18+G21+G24+G27</f>
        <v>1813.57</v>
      </c>
      <c r="H8" s="66">
        <f>F8-E8+D8</f>
        <v>-137.57999999999973</v>
      </c>
      <c r="J8" s="78"/>
    </row>
    <row r="9" spans="1:10">
      <c r="A9" s="39" t="s">
        <v>75</v>
      </c>
      <c r="B9" s="40"/>
      <c r="C9" s="42">
        <f>C8-C10</f>
        <v>18.378</v>
      </c>
      <c r="D9" s="65">
        <v>-151.69</v>
      </c>
      <c r="E9" s="42">
        <f>E8-E10</f>
        <v>1604.1599999999996</v>
      </c>
      <c r="F9" s="42">
        <f>F8-F10</f>
        <v>1632.21</v>
      </c>
      <c r="G9" s="42">
        <f>G8-G10</f>
        <v>1632.21</v>
      </c>
      <c r="H9" s="66">
        <f>F9-E9+D9</f>
        <v>-123.63999999999959</v>
      </c>
      <c r="J9" s="67"/>
    </row>
    <row r="10" spans="1:10">
      <c r="A10" s="154" t="s">
        <v>76</v>
      </c>
      <c r="B10" s="155"/>
      <c r="C10" s="42">
        <f>C8*10%</f>
        <v>2.0420000000000003</v>
      </c>
      <c r="D10" s="65">
        <v>-16.86</v>
      </c>
      <c r="E10" s="42">
        <v>178.45</v>
      </c>
      <c r="F10" s="42">
        <v>181.36</v>
      </c>
      <c r="G10" s="42">
        <v>181.36</v>
      </c>
      <c r="H10" s="66">
        <f>F10-E10+D10</f>
        <v>-13.949999999999974</v>
      </c>
    </row>
    <row r="11" spans="1:10" ht="12.75" customHeight="1">
      <c r="A11" s="200" t="s">
        <v>77</v>
      </c>
      <c r="B11" s="201"/>
      <c r="C11" s="201"/>
      <c r="D11" s="201"/>
      <c r="E11" s="201"/>
      <c r="F11" s="201"/>
      <c r="G11" s="201"/>
      <c r="H11" s="157"/>
    </row>
    <row r="12" spans="1:10" s="72" customFormat="1">
      <c r="A12" s="202" t="s">
        <v>56</v>
      </c>
      <c r="B12" s="203"/>
      <c r="C12" s="68">
        <v>5.65</v>
      </c>
      <c r="D12" s="69">
        <v>-43.65</v>
      </c>
      <c r="E12" s="70">
        <v>514.42999999999995</v>
      </c>
      <c r="F12" s="70">
        <v>522.92999999999995</v>
      </c>
      <c r="G12" s="70">
        <v>522.92999999999995</v>
      </c>
      <c r="H12" s="71">
        <f>F12-E12+D12</f>
        <v>-35.15</v>
      </c>
      <c r="J12" s="73"/>
    </row>
    <row r="13" spans="1:10">
      <c r="A13" s="39" t="s">
        <v>75</v>
      </c>
      <c r="B13" s="40"/>
      <c r="C13" s="42">
        <f>C12-C14</f>
        <v>5.085</v>
      </c>
      <c r="D13" s="65">
        <f>D12-D14</f>
        <v>-39.284999999999997</v>
      </c>
      <c r="E13" s="42">
        <f>E12-E14</f>
        <v>462.98999999999995</v>
      </c>
      <c r="F13" s="42">
        <f>F12-F14</f>
        <v>470.63999999999993</v>
      </c>
      <c r="G13" s="42">
        <f>G12-G14</f>
        <v>470.63999999999993</v>
      </c>
      <c r="H13" s="65">
        <f t="shared" ref="H13:H30" si="0">F13-E13+D13</f>
        <v>-31.635000000000019</v>
      </c>
    </row>
    <row r="14" spans="1:10">
      <c r="A14" s="154" t="s">
        <v>76</v>
      </c>
      <c r="B14" s="155"/>
      <c r="C14" s="42">
        <f>C12*10%</f>
        <v>0.56500000000000006</v>
      </c>
      <c r="D14" s="65">
        <f>D12*10%</f>
        <v>-4.3650000000000002</v>
      </c>
      <c r="E14" s="42">
        <v>51.44</v>
      </c>
      <c r="F14" s="42">
        <v>52.29</v>
      </c>
      <c r="G14" s="42">
        <v>52.29</v>
      </c>
      <c r="H14" s="65">
        <f t="shared" si="0"/>
        <v>-3.5149999999999988</v>
      </c>
    </row>
    <row r="15" spans="1:10" s="72" customFormat="1" ht="23.25" customHeight="1">
      <c r="A15" s="202" t="s">
        <v>45</v>
      </c>
      <c r="B15" s="203"/>
      <c r="C15" s="68">
        <v>3.45</v>
      </c>
      <c r="D15" s="69">
        <v>-74.67</v>
      </c>
      <c r="E15" s="70">
        <v>314.11</v>
      </c>
      <c r="F15" s="70">
        <v>319.32</v>
      </c>
      <c r="G15" s="70">
        <v>319.32</v>
      </c>
      <c r="H15" s="71">
        <f t="shared" si="0"/>
        <v>-69.460000000000022</v>
      </c>
      <c r="J15" s="74"/>
    </row>
    <row r="16" spans="1:10">
      <c r="A16" s="39" t="s">
        <v>75</v>
      </c>
      <c r="B16" s="40"/>
      <c r="C16" s="42">
        <f>C15-C17</f>
        <v>3.105</v>
      </c>
      <c r="D16" s="65">
        <f>D15-D17</f>
        <v>-67.203000000000003</v>
      </c>
      <c r="E16" s="42">
        <f>E15-E17</f>
        <v>282.7</v>
      </c>
      <c r="F16" s="42">
        <f>F15-F17</f>
        <v>287.39</v>
      </c>
      <c r="G16" s="42">
        <f>G15-G17</f>
        <v>287.39</v>
      </c>
      <c r="H16" s="65">
        <f t="shared" si="0"/>
        <v>-62.513000000000005</v>
      </c>
    </row>
    <row r="17" spans="1:10" ht="15" customHeight="1">
      <c r="A17" s="154" t="s">
        <v>76</v>
      </c>
      <c r="B17" s="155"/>
      <c r="C17" s="42">
        <f>C15*10%</f>
        <v>0.34500000000000003</v>
      </c>
      <c r="D17" s="65">
        <f>D15*10%</f>
        <v>-7.4670000000000005</v>
      </c>
      <c r="E17" s="42">
        <v>31.41</v>
      </c>
      <c r="F17" s="42">
        <v>31.93</v>
      </c>
      <c r="G17" s="42">
        <v>31.93</v>
      </c>
      <c r="H17" s="65">
        <f t="shared" si="0"/>
        <v>-6.947000000000001</v>
      </c>
    </row>
    <row r="18" spans="1:10" s="72" customFormat="1" ht="14.25" customHeight="1">
      <c r="A18" s="202" t="s">
        <v>57</v>
      </c>
      <c r="B18" s="203"/>
      <c r="C18" s="75">
        <v>2.37</v>
      </c>
      <c r="D18" s="65">
        <v>-17.45</v>
      </c>
      <c r="E18" s="70">
        <v>215.79</v>
      </c>
      <c r="F18" s="70">
        <v>219.35</v>
      </c>
      <c r="G18" s="70">
        <v>219.35</v>
      </c>
      <c r="H18" s="71">
        <f t="shared" si="0"/>
        <v>-13.889999999999997</v>
      </c>
      <c r="J18" s="74"/>
    </row>
    <row r="19" spans="1:10" ht="13.5" customHeight="1">
      <c r="A19" s="39" t="s">
        <v>75</v>
      </c>
      <c r="B19" s="40"/>
      <c r="C19" s="42">
        <f>C18-C20</f>
        <v>2.133</v>
      </c>
      <c r="D19" s="65">
        <f>D18-D20</f>
        <v>-15.704999999999998</v>
      </c>
      <c r="E19" s="42">
        <f>E18-E20</f>
        <v>194.20999999999998</v>
      </c>
      <c r="F19" s="42">
        <f>F18-F20</f>
        <v>197.42</v>
      </c>
      <c r="G19" s="42">
        <f>G18-G20</f>
        <v>197.42</v>
      </c>
      <c r="H19" s="65">
        <f t="shared" si="0"/>
        <v>-12.49499999999999</v>
      </c>
    </row>
    <row r="20" spans="1:10" ht="12.75" customHeight="1">
      <c r="A20" s="154" t="s">
        <v>76</v>
      </c>
      <c r="B20" s="155"/>
      <c r="C20" s="42">
        <f>C18*10%</f>
        <v>0.23700000000000002</v>
      </c>
      <c r="D20" s="65">
        <f>D18*10%</f>
        <v>-1.7450000000000001</v>
      </c>
      <c r="E20" s="42">
        <v>21.58</v>
      </c>
      <c r="F20" s="42">
        <v>21.93</v>
      </c>
      <c r="G20" s="42">
        <v>21.93</v>
      </c>
      <c r="H20" s="65">
        <f t="shared" si="0"/>
        <v>-1.3949999999999987</v>
      </c>
    </row>
    <row r="21" spans="1:10" s="72" customFormat="1">
      <c r="A21" s="202" t="s">
        <v>58</v>
      </c>
      <c r="B21" s="203"/>
      <c r="C21" s="68">
        <v>1.1100000000000001</v>
      </c>
      <c r="D21" s="69">
        <v>-11.23</v>
      </c>
      <c r="E21" s="70">
        <v>101.06</v>
      </c>
      <c r="F21" s="70">
        <v>102.74</v>
      </c>
      <c r="G21" s="70">
        <v>102.74</v>
      </c>
      <c r="H21" s="71">
        <f t="shared" si="0"/>
        <v>-9.5500000000000078</v>
      </c>
      <c r="J21" s="74"/>
    </row>
    <row r="22" spans="1:10" ht="14.25" customHeight="1">
      <c r="A22" s="39" t="s">
        <v>75</v>
      </c>
      <c r="B22" s="40"/>
      <c r="C22" s="42">
        <f>C21-C23</f>
        <v>0.99900000000000011</v>
      </c>
      <c r="D22" s="65">
        <f>D21-D23</f>
        <v>-10.107000000000001</v>
      </c>
      <c r="E22" s="42">
        <f>E21-E23</f>
        <v>90.95</v>
      </c>
      <c r="F22" s="42">
        <f>F21-F23</f>
        <v>92.47</v>
      </c>
      <c r="G22" s="42">
        <f>G21-G23</f>
        <v>92.47</v>
      </c>
      <c r="H22" s="65">
        <f t="shared" si="0"/>
        <v>-8.5870000000000051</v>
      </c>
    </row>
    <row r="23" spans="1:10" ht="14.25" customHeight="1">
      <c r="A23" s="154" t="s">
        <v>76</v>
      </c>
      <c r="B23" s="155"/>
      <c r="C23" s="42">
        <f>C21*10%</f>
        <v>0.11100000000000002</v>
      </c>
      <c r="D23" s="65">
        <f>D21*10%</f>
        <v>-1.123</v>
      </c>
      <c r="E23" s="42">
        <v>10.11</v>
      </c>
      <c r="F23" s="42">
        <v>10.27</v>
      </c>
      <c r="G23" s="42">
        <v>10.27</v>
      </c>
      <c r="H23" s="65">
        <f t="shared" si="0"/>
        <v>-0.96299999999999986</v>
      </c>
    </row>
    <row r="24" spans="1:10" s="72" customFormat="1" ht="14.25" customHeight="1">
      <c r="A24" s="76" t="s">
        <v>46</v>
      </c>
      <c r="B24" s="77"/>
      <c r="C24" s="68">
        <v>3.65</v>
      </c>
      <c r="D24" s="69">
        <v>-27.73</v>
      </c>
      <c r="E24" s="70">
        <v>332.33</v>
      </c>
      <c r="F24" s="70">
        <v>337.82</v>
      </c>
      <c r="G24" s="70">
        <v>337.82</v>
      </c>
      <c r="H24" s="71">
        <f t="shared" si="0"/>
        <v>-22.239999999999991</v>
      </c>
      <c r="J24" s="74"/>
    </row>
    <row r="25" spans="1:10" ht="14.25" customHeight="1">
      <c r="A25" s="39" t="s">
        <v>75</v>
      </c>
      <c r="B25" s="40"/>
      <c r="C25" s="42">
        <f>C24-C26</f>
        <v>3.2850000000000001</v>
      </c>
      <c r="D25" s="65">
        <f>D24-D26</f>
        <v>-24.957000000000001</v>
      </c>
      <c r="E25" s="42">
        <f>E24-E26</f>
        <v>299.09999999999997</v>
      </c>
      <c r="F25" s="42">
        <f>F24-F26</f>
        <v>304.03999999999996</v>
      </c>
      <c r="G25" s="42">
        <f>G24-G26</f>
        <v>304.03999999999996</v>
      </c>
      <c r="H25" s="65">
        <f t="shared" si="0"/>
        <v>-20.017000000000003</v>
      </c>
    </row>
    <row r="26" spans="1:10">
      <c r="A26" s="154" t="s">
        <v>76</v>
      </c>
      <c r="B26" s="155"/>
      <c r="C26" s="42">
        <f>C24*10%</f>
        <v>0.36499999999999999</v>
      </c>
      <c r="D26" s="65">
        <f>D24*10%</f>
        <v>-2.7730000000000001</v>
      </c>
      <c r="E26" s="42">
        <v>33.229999999999997</v>
      </c>
      <c r="F26" s="42">
        <v>33.78</v>
      </c>
      <c r="G26" s="42">
        <v>33.78</v>
      </c>
      <c r="H26" s="65">
        <f t="shared" si="0"/>
        <v>-2.2229999999999959</v>
      </c>
    </row>
    <row r="27" spans="1:10" s="72" customFormat="1" ht="14.25" customHeight="1">
      <c r="A27" s="184" t="s">
        <v>47</v>
      </c>
      <c r="B27" s="185"/>
      <c r="C27" s="188">
        <v>4.1900000000000004</v>
      </c>
      <c r="D27" s="190">
        <v>-32.39</v>
      </c>
      <c r="E27" s="182">
        <v>304.89</v>
      </c>
      <c r="F27" s="182">
        <v>311.41000000000003</v>
      </c>
      <c r="G27" s="182">
        <v>311.41000000000003</v>
      </c>
      <c r="H27" s="71">
        <f t="shared" si="0"/>
        <v>-25.869999999999962</v>
      </c>
      <c r="J27" s="74"/>
    </row>
    <row r="28" spans="1:10" ht="0.75" hidden="1" customHeight="1">
      <c r="A28" s="186"/>
      <c r="B28" s="187"/>
      <c r="C28" s="189"/>
      <c r="D28" s="191"/>
      <c r="E28" s="183"/>
      <c r="F28" s="183"/>
      <c r="G28" s="183"/>
      <c r="H28" s="65">
        <f t="shared" si="0"/>
        <v>0</v>
      </c>
    </row>
    <row r="29" spans="1:10">
      <c r="A29" s="39" t="s">
        <v>75</v>
      </c>
      <c r="B29" s="40"/>
      <c r="C29" s="42">
        <f>C27-C30</f>
        <v>3.7710000000000004</v>
      </c>
      <c r="D29" s="65">
        <f>D27-D30</f>
        <v>-29.151</v>
      </c>
      <c r="E29" s="42">
        <f>E27-E30</f>
        <v>274.39999999999998</v>
      </c>
      <c r="F29" s="42">
        <f>F27-F30</f>
        <v>280.27000000000004</v>
      </c>
      <c r="G29" s="42">
        <f>G27-G30</f>
        <v>280.27000000000004</v>
      </c>
      <c r="H29" s="65">
        <f t="shared" si="0"/>
        <v>-23.280999999999938</v>
      </c>
    </row>
    <row r="30" spans="1:10">
      <c r="A30" s="154" t="s">
        <v>76</v>
      </c>
      <c r="B30" s="155"/>
      <c r="C30" s="42">
        <f>C27*10%</f>
        <v>0.41900000000000004</v>
      </c>
      <c r="D30" s="65">
        <f>D27*10%</f>
        <v>-3.2390000000000003</v>
      </c>
      <c r="E30" s="42">
        <v>30.49</v>
      </c>
      <c r="F30" s="42">
        <v>31.14</v>
      </c>
      <c r="G30" s="42">
        <v>31.14</v>
      </c>
      <c r="H30" s="65">
        <f t="shared" si="0"/>
        <v>-2.5889999999999982</v>
      </c>
    </row>
    <row r="31" spans="1:10" s="3" customFormat="1" ht="14.25" customHeight="1">
      <c r="A31" s="88"/>
      <c r="B31" s="90"/>
      <c r="C31" s="91"/>
      <c r="D31" s="92"/>
      <c r="E31" s="91"/>
      <c r="F31" s="91"/>
      <c r="G31" s="93"/>
      <c r="H31" s="92"/>
    </row>
    <row r="32" spans="1:10" ht="15.75" customHeight="1">
      <c r="A32" s="156" t="s">
        <v>48</v>
      </c>
      <c r="B32" s="157"/>
      <c r="C32" s="43">
        <v>7.8</v>
      </c>
      <c r="D32" s="62">
        <v>-90.33</v>
      </c>
      <c r="E32" s="43">
        <v>675.51</v>
      </c>
      <c r="F32" s="43">
        <v>687.22</v>
      </c>
      <c r="G32" s="63">
        <f>G33+G34</f>
        <v>163.09</v>
      </c>
      <c r="H32" s="66">
        <f>F32-E32+D32+F32-G32</f>
        <v>445.51</v>
      </c>
    </row>
    <row r="33" spans="1:10" ht="15.75" customHeight="1">
      <c r="A33" s="39" t="s">
        <v>78</v>
      </c>
      <c r="B33" s="40"/>
      <c r="C33" s="42">
        <f>C32-C34</f>
        <v>7.02</v>
      </c>
      <c r="D33" s="8">
        <v>-88.19</v>
      </c>
      <c r="E33" s="42">
        <f>E32-E34</f>
        <v>607.96</v>
      </c>
      <c r="F33" s="42">
        <f>F32-F34</f>
        <v>618.5</v>
      </c>
      <c r="G33" s="61">
        <v>94.37</v>
      </c>
      <c r="H33" s="66">
        <f t="shared" ref="H33:H34" si="1">F33-E33+D33+F33-G33</f>
        <v>446.4799999999999</v>
      </c>
    </row>
    <row r="34" spans="1:10" ht="12.75" customHeight="1">
      <c r="A34" s="154" t="s">
        <v>76</v>
      </c>
      <c r="B34" s="155"/>
      <c r="C34" s="42">
        <f>C32*10%</f>
        <v>0.78</v>
      </c>
      <c r="D34" s="8">
        <v>-2.13</v>
      </c>
      <c r="E34" s="42">
        <v>67.55</v>
      </c>
      <c r="F34" s="42">
        <v>68.72</v>
      </c>
      <c r="G34" s="42">
        <v>68.72</v>
      </c>
      <c r="H34" s="66">
        <f t="shared" si="1"/>
        <v>-0.95999999999999375</v>
      </c>
    </row>
    <row r="35" spans="1:10" ht="12.75" customHeight="1">
      <c r="A35" s="123"/>
      <c r="B35" s="124"/>
      <c r="C35" s="42"/>
      <c r="D35" s="8"/>
      <c r="E35" s="42"/>
      <c r="F35" s="42"/>
      <c r="G35" s="42"/>
      <c r="H35" s="66"/>
    </row>
    <row r="36" spans="1:10" ht="12.75" customHeight="1">
      <c r="A36" s="220" t="s">
        <v>149</v>
      </c>
      <c r="B36" s="221"/>
      <c r="C36" s="42"/>
      <c r="D36" s="8">
        <v>0</v>
      </c>
      <c r="E36" s="43">
        <f>E38+E39+E40+E41</f>
        <v>294.35999999999996</v>
      </c>
      <c r="F36" s="43">
        <f>F38+F39+F40+F41</f>
        <v>280.01</v>
      </c>
      <c r="G36" s="43">
        <f>G38+G39+G40+G41</f>
        <v>280.01</v>
      </c>
      <c r="H36" s="66">
        <f>F36-E36</f>
        <v>-14.349999999999966</v>
      </c>
    </row>
    <row r="37" spans="1:10" ht="12.75" customHeight="1">
      <c r="A37" s="39" t="s">
        <v>150</v>
      </c>
      <c r="B37" s="125"/>
      <c r="C37" s="42"/>
      <c r="D37" s="8"/>
      <c r="E37" s="42"/>
      <c r="F37" s="42"/>
      <c r="G37" s="42"/>
      <c r="H37" s="66"/>
    </row>
    <row r="38" spans="1:10" ht="12.75" customHeight="1">
      <c r="A38" s="222" t="s">
        <v>151</v>
      </c>
      <c r="B38" s="223"/>
      <c r="C38" s="42"/>
      <c r="D38" s="8">
        <v>0</v>
      </c>
      <c r="E38" s="42">
        <v>13.75</v>
      </c>
      <c r="F38" s="42">
        <v>12.97</v>
      </c>
      <c r="G38" s="42">
        <v>12.97</v>
      </c>
      <c r="H38" s="66">
        <f t="shared" ref="H38:H41" si="2">F38-E38</f>
        <v>-0.77999999999999936</v>
      </c>
    </row>
    <row r="39" spans="1:10" ht="12.75" customHeight="1">
      <c r="A39" s="222" t="s">
        <v>153</v>
      </c>
      <c r="B39" s="223"/>
      <c r="C39" s="42"/>
      <c r="D39" s="8">
        <v>0</v>
      </c>
      <c r="E39" s="42">
        <v>68.41</v>
      </c>
      <c r="F39" s="42">
        <v>64.17</v>
      </c>
      <c r="G39" s="42">
        <v>64.17</v>
      </c>
      <c r="H39" s="66">
        <f t="shared" si="2"/>
        <v>-4.2399999999999949</v>
      </c>
    </row>
    <row r="40" spans="1:10" ht="12.75" customHeight="1">
      <c r="A40" s="222" t="s">
        <v>154</v>
      </c>
      <c r="B40" s="223"/>
      <c r="C40" s="42"/>
      <c r="D40" s="8">
        <v>0</v>
      </c>
      <c r="E40" s="42">
        <v>205.12</v>
      </c>
      <c r="F40" s="42">
        <v>196.41</v>
      </c>
      <c r="G40" s="42">
        <v>196.41</v>
      </c>
      <c r="H40" s="66">
        <f t="shared" si="2"/>
        <v>-8.710000000000008</v>
      </c>
    </row>
    <row r="41" spans="1:10" ht="12.75" customHeight="1">
      <c r="A41" s="222" t="s">
        <v>152</v>
      </c>
      <c r="B41" s="223"/>
      <c r="C41" s="42"/>
      <c r="D41" s="8">
        <v>0</v>
      </c>
      <c r="E41" s="42">
        <v>7.08</v>
      </c>
      <c r="F41" s="42">
        <v>6.46</v>
      </c>
      <c r="G41" s="42">
        <v>6.46</v>
      </c>
      <c r="H41" s="66">
        <f t="shared" si="2"/>
        <v>-0.62000000000000011</v>
      </c>
    </row>
    <row r="42" spans="1:10">
      <c r="A42" s="87" t="s">
        <v>137</v>
      </c>
      <c r="B42" s="94"/>
      <c r="C42" s="41"/>
      <c r="D42" s="64"/>
      <c r="E42" s="41">
        <f>E8+E32+E36</f>
        <v>2752.48</v>
      </c>
      <c r="F42" s="41">
        <f t="shared" ref="F42:G42" si="3">F8+F32+F36</f>
        <v>2780.8</v>
      </c>
      <c r="G42" s="41">
        <f t="shared" si="3"/>
        <v>2256.67</v>
      </c>
      <c r="H42" s="96"/>
      <c r="I42" s="4"/>
      <c r="J42" s="4"/>
    </row>
    <row r="43" spans="1:10">
      <c r="A43" s="87" t="s">
        <v>138</v>
      </c>
      <c r="B43" s="94"/>
      <c r="C43" s="41"/>
      <c r="D43" s="64"/>
      <c r="E43" s="41"/>
      <c r="F43" s="41"/>
      <c r="G43" s="95"/>
      <c r="H43" s="96"/>
      <c r="I43" s="4"/>
      <c r="J43" s="4"/>
    </row>
    <row r="44" spans="1:10" ht="15" hidden="1" customHeight="1">
      <c r="A44" s="158" t="s">
        <v>49</v>
      </c>
      <c r="B44" s="159"/>
      <c r="C44" s="42">
        <v>5.27</v>
      </c>
      <c r="D44" s="8"/>
      <c r="E44" s="7"/>
      <c r="F44" s="7"/>
      <c r="G44" s="36"/>
      <c r="H44" s="6"/>
    </row>
    <row r="45" spans="1:10" ht="0.75" hidden="1" customHeight="1">
      <c r="A45" s="160" t="s">
        <v>134</v>
      </c>
      <c r="B45" s="161"/>
      <c r="C45" s="166"/>
      <c r="D45" s="169">
        <v>17.96</v>
      </c>
      <c r="E45" s="169">
        <v>7.96</v>
      </c>
      <c r="F45" s="169">
        <v>7.96</v>
      </c>
      <c r="G45" s="192">
        <v>1.35</v>
      </c>
      <c r="H45" s="169">
        <f>D45+F45-G45</f>
        <v>24.57</v>
      </c>
    </row>
    <row r="46" spans="1:10" ht="7.5" customHeight="1">
      <c r="A46" s="162"/>
      <c r="B46" s="163"/>
      <c r="C46" s="167"/>
      <c r="D46" s="170"/>
      <c r="E46" s="170"/>
      <c r="F46" s="170"/>
      <c r="G46" s="193"/>
      <c r="H46" s="170"/>
    </row>
    <row r="47" spans="1:10" ht="6.75" customHeight="1">
      <c r="A47" s="162"/>
      <c r="B47" s="163"/>
      <c r="C47" s="167"/>
      <c r="D47" s="170"/>
      <c r="E47" s="170"/>
      <c r="F47" s="170"/>
      <c r="G47" s="193"/>
      <c r="H47" s="170"/>
    </row>
    <row r="48" spans="1:10" ht="8.25" customHeight="1">
      <c r="A48" s="164"/>
      <c r="B48" s="165"/>
      <c r="C48" s="168"/>
      <c r="D48" s="171"/>
      <c r="E48" s="171"/>
      <c r="F48" s="171"/>
      <c r="G48" s="194"/>
      <c r="H48" s="171"/>
    </row>
    <row r="49" spans="1:9" ht="8.25" customHeight="1">
      <c r="A49" s="195" t="s">
        <v>59</v>
      </c>
      <c r="B49" s="196"/>
      <c r="C49" s="178"/>
      <c r="D49" s="172">
        <v>0</v>
      </c>
      <c r="E49" s="172">
        <f>E45*17%</f>
        <v>1.3532000000000002</v>
      </c>
      <c r="F49" s="172">
        <v>1.35</v>
      </c>
      <c r="G49" s="180">
        <v>1.35</v>
      </c>
      <c r="H49" s="172">
        <v>0</v>
      </c>
    </row>
    <row r="50" spans="1:9" ht="4.5" customHeight="1">
      <c r="A50" s="197"/>
      <c r="B50" s="198"/>
      <c r="C50" s="179"/>
      <c r="D50" s="173"/>
      <c r="E50" s="173"/>
      <c r="F50" s="173"/>
      <c r="G50" s="181"/>
      <c r="H50" s="173"/>
    </row>
    <row r="51" spans="1:9" s="4" customFormat="1" ht="24.75" customHeight="1">
      <c r="A51" s="205" t="s">
        <v>135</v>
      </c>
      <c r="B51" s="150"/>
      <c r="C51" s="45" t="s">
        <v>127</v>
      </c>
      <c r="D51" s="66">
        <v>13.45</v>
      </c>
      <c r="E51" s="66">
        <v>0</v>
      </c>
      <c r="F51" s="66">
        <v>0</v>
      </c>
      <c r="G51" s="85">
        <v>0</v>
      </c>
      <c r="H51" s="43">
        <f t="shared" ref="H51:H53" si="4">F51-E51-G51+D51+F51</f>
        <v>13.45</v>
      </c>
    </row>
    <row r="52" spans="1:9" ht="15.75" customHeight="1">
      <c r="A52" s="174" t="s">
        <v>79</v>
      </c>
      <c r="B52" s="175"/>
      <c r="C52" s="178">
        <f>150*17%</f>
        <v>25.500000000000004</v>
      </c>
      <c r="D52" s="172">
        <v>0</v>
      </c>
      <c r="E52" s="172">
        <f>E51*17%</f>
        <v>0</v>
      </c>
      <c r="F52" s="172">
        <f>F51*17%</f>
        <v>0</v>
      </c>
      <c r="G52" s="180">
        <f>F52</f>
        <v>0</v>
      </c>
      <c r="H52" s="42">
        <f t="shared" si="4"/>
        <v>0</v>
      </c>
    </row>
    <row r="53" spans="1:9" ht="1.5" customHeight="1">
      <c r="A53" s="176"/>
      <c r="B53" s="177"/>
      <c r="C53" s="179"/>
      <c r="D53" s="173"/>
      <c r="E53" s="173"/>
      <c r="F53" s="173"/>
      <c r="G53" s="181"/>
      <c r="H53" s="42">
        <f t="shared" si="4"/>
        <v>0</v>
      </c>
    </row>
    <row r="54" spans="1:9" ht="1.5" customHeight="1">
      <c r="A54" s="127"/>
      <c r="B54" s="128"/>
      <c r="C54" s="129"/>
      <c r="D54" s="126"/>
      <c r="E54" s="126"/>
      <c r="F54" s="126"/>
      <c r="G54" s="130"/>
      <c r="H54" s="42"/>
    </row>
    <row r="55" spans="1:9" ht="13.5" customHeight="1">
      <c r="A55" s="217" t="s">
        <v>143</v>
      </c>
      <c r="B55" s="218"/>
      <c r="C55" s="112" t="s">
        <v>144</v>
      </c>
      <c r="D55" s="122">
        <v>6.97</v>
      </c>
      <c r="E55" s="66">
        <v>8.4</v>
      </c>
      <c r="F55" s="66">
        <v>8.4</v>
      </c>
      <c r="G55" s="85">
        <v>1.43</v>
      </c>
      <c r="H55" s="43">
        <f>D55+F55-G55</f>
        <v>13.940000000000001</v>
      </c>
    </row>
    <row r="56" spans="1:9" ht="15" customHeight="1">
      <c r="A56" s="219" t="s">
        <v>59</v>
      </c>
      <c r="B56" s="218"/>
      <c r="C56" s="112"/>
      <c r="D56" s="113"/>
      <c r="E56" s="113">
        <v>1.43</v>
      </c>
      <c r="F56" s="113">
        <v>1.43</v>
      </c>
      <c r="G56" s="111">
        <v>1.43</v>
      </c>
      <c r="H56" s="42">
        <v>0</v>
      </c>
    </row>
    <row r="57" spans="1:9" s="3" customFormat="1">
      <c r="A57" s="213" t="s">
        <v>136</v>
      </c>
      <c r="B57" s="214"/>
      <c r="C57" s="41"/>
      <c r="D57" s="64"/>
      <c r="E57" s="41">
        <f>E45+E51+E55</f>
        <v>16.36</v>
      </c>
      <c r="F57" s="41">
        <f t="shared" ref="F57:G57" si="5">F45+F51+F55</f>
        <v>16.36</v>
      </c>
      <c r="G57" s="41">
        <f t="shared" si="5"/>
        <v>2.7800000000000002</v>
      </c>
      <c r="H57" s="96"/>
    </row>
    <row r="58" spans="1:9" s="3" customFormat="1">
      <c r="A58" s="220" t="s">
        <v>129</v>
      </c>
      <c r="B58" s="221"/>
      <c r="C58" s="8"/>
      <c r="D58" s="8"/>
      <c r="E58" s="43">
        <f>E42+E57</f>
        <v>2768.84</v>
      </c>
      <c r="F58" s="43">
        <f t="shared" ref="F58:G58" si="6">F42+F57</f>
        <v>2797.1600000000003</v>
      </c>
      <c r="G58" s="43">
        <f t="shared" si="6"/>
        <v>2259.4500000000003</v>
      </c>
      <c r="H58" s="8"/>
    </row>
    <row r="59" spans="1:9" s="3" customFormat="1" ht="18.75" customHeight="1">
      <c r="A59" s="224" t="s">
        <v>130</v>
      </c>
      <c r="B59" s="225"/>
      <c r="C59" s="69"/>
      <c r="D59" s="114">
        <v>-220.49</v>
      </c>
      <c r="E59" s="115"/>
      <c r="F59" s="115"/>
      <c r="G59" s="69"/>
      <c r="H59" s="71">
        <f>F58-E58+D59+F58-G58</f>
        <v>345.54000000000042</v>
      </c>
    </row>
    <row r="60" spans="1:9" s="3" customFormat="1" ht="21" customHeight="1">
      <c r="A60" s="224" t="s">
        <v>155</v>
      </c>
      <c r="B60" s="224"/>
      <c r="C60" s="116"/>
      <c r="D60" s="116"/>
      <c r="E60" s="117"/>
      <c r="F60" s="68"/>
      <c r="G60" s="68"/>
      <c r="H60" s="117">
        <f>H61+H62</f>
        <v>345.5400000000003</v>
      </c>
    </row>
    <row r="61" spans="1:9" s="3" customFormat="1" ht="23.25">
      <c r="A61" s="118" t="s">
        <v>131</v>
      </c>
      <c r="B61" s="118"/>
      <c r="C61" s="116"/>
      <c r="D61" s="116"/>
      <c r="E61" s="117"/>
      <c r="F61" s="68"/>
      <c r="G61" s="68"/>
      <c r="H61" s="117">
        <f>H32+H45+H51+H55</f>
        <v>497.46999999999997</v>
      </c>
      <c r="I61" s="105"/>
    </row>
    <row r="62" spans="1:9" s="3" customFormat="1" ht="23.25">
      <c r="A62" s="119" t="s">
        <v>132</v>
      </c>
      <c r="B62" s="120"/>
      <c r="C62" s="116"/>
      <c r="D62" s="121"/>
      <c r="E62" s="117"/>
      <c r="F62" s="68"/>
      <c r="G62" s="68"/>
      <c r="H62" s="117">
        <f>H8+H36</f>
        <v>-151.92999999999969</v>
      </c>
      <c r="I62" s="105"/>
    </row>
    <row r="63" spans="1:9" s="3" customFormat="1">
      <c r="A63" s="97"/>
      <c r="B63" s="98"/>
      <c r="C63" s="99"/>
      <c r="D63" s="100"/>
      <c r="E63" s="99"/>
      <c r="F63" s="99"/>
      <c r="G63" s="99"/>
      <c r="H63" s="101"/>
    </row>
    <row r="64" spans="1:9" ht="27" customHeight="1">
      <c r="A64" s="215" t="s">
        <v>126</v>
      </c>
      <c r="B64" s="216"/>
      <c r="C64" s="216"/>
      <c r="D64" s="216"/>
      <c r="E64" s="216"/>
      <c r="F64" s="216"/>
      <c r="G64" s="216"/>
      <c r="H64" s="216"/>
    </row>
    <row r="65" spans="1:8" ht="25.5" customHeight="1">
      <c r="A65" s="21" t="s">
        <v>156</v>
      </c>
      <c r="D65" s="23"/>
      <c r="E65" s="23"/>
      <c r="F65" s="23"/>
      <c r="G65" s="23"/>
    </row>
    <row r="66" spans="1:8">
      <c r="A66" s="212" t="s">
        <v>61</v>
      </c>
      <c r="B66" s="155"/>
      <c r="C66" s="155"/>
      <c r="D66" s="137"/>
      <c r="E66" s="31" t="s">
        <v>62</v>
      </c>
      <c r="F66" s="31" t="s">
        <v>63</v>
      </c>
      <c r="G66" s="31" t="s">
        <v>139</v>
      </c>
      <c r="H66" s="7"/>
    </row>
    <row r="67" spans="1:8" ht="14.25" customHeight="1">
      <c r="A67" s="148" t="s">
        <v>141</v>
      </c>
      <c r="B67" s="149"/>
      <c r="C67" s="149"/>
      <c r="D67" s="150"/>
      <c r="E67" s="32">
        <v>42826</v>
      </c>
      <c r="F67" s="31">
        <v>4</v>
      </c>
      <c r="G67" s="33">
        <v>2.44</v>
      </c>
      <c r="H67" s="7" t="s">
        <v>140</v>
      </c>
    </row>
    <row r="68" spans="1:8" ht="14.25" customHeight="1">
      <c r="A68" s="148" t="s">
        <v>157</v>
      </c>
      <c r="B68" s="149"/>
      <c r="C68" s="149"/>
      <c r="D68" s="150"/>
      <c r="E68" s="32">
        <v>42795</v>
      </c>
      <c r="F68" s="31" t="s">
        <v>158</v>
      </c>
      <c r="G68" s="33">
        <v>3.25</v>
      </c>
      <c r="H68" s="7" t="s">
        <v>159</v>
      </c>
    </row>
    <row r="69" spans="1:8" ht="14.25" customHeight="1">
      <c r="A69" s="148" t="s">
        <v>160</v>
      </c>
      <c r="B69" s="149"/>
      <c r="C69" s="149"/>
      <c r="D69" s="150"/>
      <c r="E69" s="32">
        <v>42948</v>
      </c>
      <c r="F69" s="31" t="s">
        <v>161</v>
      </c>
      <c r="G69" s="33">
        <v>19.77</v>
      </c>
      <c r="H69" s="7" t="s">
        <v>162</v>
      </c>
    </row>
    <row r="70" spans="1:8" ht="14.25" customHeight="1">
      <c r="A70" s="148" t="s">
        <v>163</v>
      </c>
      <c r="B70" s="149"/>
      <c r="C70" s="149"/>
      <c r="D70" s="150"/>
      <c r="E70" s="32">
        <v>42979</v>
      </c>
      <c r="F70" s="31">
        <v>1</v>
      </c>
      <c r="G70" s="33">
        <v>11.42</v>
      </c>
      <c r="H70" s="7" t="s">
        <v>164</v>
      </c>
    </row>
    <row r="71" spans="1:8" ht="14.25" customHeight="1">
      <c r="A71" s="148" t="s">
        <v>165</v>
      </c>
      <c r="B71" s="149"/>
      <c r="C71" s="149"/>
      <c r="D71" s="150"/>
      <c r="E71" s="32">
        <v>42979</v>
      </c>
      <c r="F71" s="31">
        <v>2</v>
      </c>
      <c r="G71" s="33">
        <v>23.26</v>
      </c>
      <c r="H71" s="7" t="s">
        <v>164</v>
      </c>
    </row>
    <row r="72" spans="1:8" ht="14.25" customHeight="1">
      <c r="A72" s="148" t="s">
        <v>166</v>
      </c>
      <c r="B72" s="149"/>
      <c r="C72" s="149"/>
      <c r="D72" s="150"/>
      <c r="E72" s="32">
        <v>43040</v>
      </c>
      <c r="F72" s="31" t="s">
        <v>167</v>
      </c>
      <c r="G72" s="33">
        <v>34.229999999999997</v>
      </c>
      <c r="H72" s="7" t="s">
        <v>168</v>
      </c>
    </row>
    <row r="73" spans="1:8" s="4" customFormat="1">
      <c r="A73" s="210" t="s">
        <v>7</v>
      </c>
      <c r="B73" s="211"/>
      <c r="C73" s="211"/>
      <c r="D73" s="199"/>
      <c r="E73" s="82"/>
      <c r="F73" s="83"/>
      <c r="G73" s="84">
        <f>SUM(G67:G72)</f>
        <v>94.37</v>
      </c>
      <c r="H73" s="103"/>
    </row>
    <row r="74" spans="1:8">
      <c r="A74" s="21" t="s">
        <v>50</v>
      </c>
      <c r="D74" s="23"/>
      <c r="E74" s="23"/>
      <c r="F74" s="23"/>
      <c r="G74" s="23"/>
    </row>
    <row r="75" spans="1:8">
      <c r="A75" s="21" t="s">
        <v>51</v>
      </c>
      <c r="D75" s="23"/>
      <c r="E75" s="23"/>
      <c r="F75" s="23"/>
      <c r="G75" s="23"/>
    </row>
    <row r="76" spans="1:8" ht="23.25" customHeight="1">
      <c r="A76" s="212" t="s">
        <v>65</v>
      </c>
      <c r="B76" s="155"/>
      <c r="C76" s="155"/>
      <c r="D76" s="155"/>
      <c r="E76" s="137"/>
      <c r="F76" s="35" t="s">
        <v>63</v>
      </c>
      <c r="G76" s="34" t="s">
        <v>64</v>
      </c>
    </row>
    <row r="77" spans="1:8">
      <c r="A77" s="209" t="s">
        <v>66</v>
      </c>
      <c r="B77" s="201"/>
      <c r="C77" s="201"/>
      <c r="D77" s="201"/>
      <c r="E77" s="157"/>
      <c r="F77" s="31">
        <v>6</v>
      </c>
      <c r="G77" s="31" t="s">
        <v>169</v>
      </c>
    </row>
    <row r="78" spans="1:8">
      <c r="A78" s="23"/>
      <c r="D78" s="23"/>
      <c r="E78" s="23"/>
      <c r="F78" s="23"/>
      <c r="G78" s="23"/>
    </row>
    <row r="79" spans="1:8" s="4" customFormat="1">
      <c r="A79" s="21" t="s">
        <v>83</v>
      </c>
      <c r="B79" s="46"/>
      <c r="C79" s="47"/>
      <c r="D79" s="21"/>
      <c r="E79" s="21"/>
      <c r="F79" s="21"/>
      <c r="G79" s="21"/>
    </row>
    <row r="80" spans="1:8">
      <c r="A80" s="209" t="s">
        <v>84</v>
      </c>
      <c r="B80" s="157"/>
      <c r="C80" s="206" t="s">
        <v>85</v>
      </c>
      <c r="D80" s="157"/>
      <c r="E80" s="31" t="s">
        <v>86</v>
      </c>
      <c r="F80" s="31" t="s">
        <v>87</v>
      </c>
      <c r="G80" s="31" t="s">
        <v>88</v>
      </c>
    </row>
    <row r="81" spans="1:8">
      <c r="A81" s="48" t="s">
        <v>92</v>
      </c>
      <c r="B81" s="8"/>
      <c r="C81" s="207" t="s">
        <v>128</v>
      </c>
      <c r="D81" s="208"/>
      <c r="E81" s="31">
        <v>1</v>
      </c>
      <c r="F81" s="31" t="s">
        <v>128</v>
      </c>
      <c r="G81" s="31" t="s">
        <v>128</v>
      </c>
    </row>
    <row r="82" spans="1:8">
      <c r="A82" s="23"/>
      <c r="D82" s="23"/>
      <c r="E82" s="23"/>
      <c r="F82" s="23"/>
      <c r="G82" s="23"/>
    </row>
    <row r="84" spans="1:8">
      <c r="A84" s="21" t="s">
        <v>121</v>
      </c>
      <c r="E84" s="37"/>
      <c r="F84" s="79"/>
      <c r="G84" s="37"/>
    </row>
    <row r="85" spans="1:8">
      <c r="A85" s="21" t="s">
        <v>170</v>
      </c>
      <c r="B85" s="80"/>
      <c r="C85" s="81"/>
      <c r="D85" s="21"/>
      <c r="E85" s="37"/>
      <c r="F85" s="79"/>
      <c r="G85" s="37"/>
    </row>
    <row r="86" spans="1:8" ht="30.75" customHeight="1">
      <c r="A86" s="151" t="s">
        <v>171</v>
      </c>
      <c r="B86" s="152"/>
      <c r="C86" s="152"/>
      <c r="D86" s="152"/>
      <c r="E86" s="152"/>
      <c r="F86" s="152"/>
      <c r="G86" s="152"/>
      <c r="H86" s="153"/>
    </row>
    <row r="89" spans="1:8">
      <c r="A89" s="21" t="s">
        <v>89</v>
      </c>
      <c r="B89" s="80"/>
      <c r="C89" s="81"/>
      <c r="D89" s="21"/>
      <c r="E89" s="21" t="s">
        <v>90</v>
      </c>
      <c r="F89" s="21"/>
    </row>
    <row r="90" spans="1:8">
      <c r="A90" s="21" t="s">
        <v>91</v>
      </c>
      <c r="B90" s="80"/>
      <c r="C90" s="81"/>
      <c r="D90" s="21"/>
      <c r="E90" s="21"/>
      <c r="F90" s="21"/>
    </row>
    <row r="91" spans="1:8">
      <c r="A91" s="21" t="s">
        <v>122</v>
      </c>
      <c r="B91" s="80"/>
      <c r="C91" s="81"/>
      <c r="D91" s="21"/>
      <c r="E91" s="21"/>
      <c r="F91" s="21"/>
    </row>
    <row r="92" spans="1:8">
      <c r="A92" s="23"/>
      <c r="B92" s="106"/>
      <c r="C92" s="107"/>
      <c r="D92" s="23"/>
      <c r="E92" s="23"/>
      <c r="F92" s="23"/>
    </row>
    <row r="93" spans="1:8">
      <c r="A93" s="108" t="s">
        <v>93</v>
      </c>
      <c r="B93" s="109"/>
      <c r="C93" s="110"/>
    </row>
    <row r="94" spans="1:8">
      <c r="A94" s="108" t="s">
        <v>94</v>
      </c>
      <c r="B94" s="109"/>
      <c r="C94" s="110" t="s">
        <v>25</v>
      </c>
    </row>
    <row r="95" spans="1:8">
      <c r="A95" s="108" t="s">
        <v>95</v>
      </c>
      <c r="B95" s="109"/>
      <c r="C95" s="110" t="s">
        <v>96</v>
      </c>
    </row>
    <row r="96" spans="1:8">
      <c r="A96" s="108" t="s">
        <v>97</v>
      </c>
      <c r="B96" s="109"/>
      <c r="C96" s="110" t="s">
        <v>98</v>
      </c>
    </row>
    <row r="97" spans="1:3">
      <c r="A97" s="108"/>
      <c r="B97" s="109"/>
      <c r="C97" s="110"/>
    </row>
  </sheetData>
  <mergeCells count="72">
    <mergeCell ref="A68:D68"/>
    <mergeCell ref="A69:D69"/>
    <mergeCell ref="A70:D70"/>
    <mergeCell ref="A59:B59"/>
    <mergeCell ref="A60:B60"/>
    <mergeCell ref="A66:D66"/>
    <mergeCell ref="A36:B36"/>
    <mergeCell ref="A38:B38"/>
    <mergeCell ref="A39:B39"/>
    <mergeCell ref="A40:B40"/>
    <mergeCell ref="A41:B41"/>
    <mergeCell ref="A51:B51"/>
    <mergeCell ref="E45:E48"/>
    <mergeCell ref="F45:F48"/>
    <mergeCell ref="C80:D80"/>
    <mergeCell ref="C81:D81"/>
    <mergeCell ref="A80:B80"/>
    <mergeCell ref="A73:D73"/>
    <mergeCell ref="A76:E76"/>
    <mergeCell ref="A77:E77"/>
    <mergeCell ref="A67:D67"/>
    <mergeCell ref="A57:B57"/>
    <mergeCell ref="A64:H64"/>
    <mergeCell ref="A55:B55"/>
    <mergeCell ref="A56:B56"/>
    <mergeCell ref="G52:G53"/>
    <mergeCell ref="A58:B58"/>
    <mergeCell ref="A14:B14"/>
    <mergeCell ref="A15:B15"/>
    <mergeCell ref="A17:B17"/>
    <mergeCell ref="A18:B18"/>
    <mergeCell ref="A21:B21"/>
    <mergeCell ref="A20:B20"/>
    <mergeCell ref="A3:B3"/>
    <mergeCell ref="A8:B8"/>
    <mergeCell ref="A10:B10"/>
    <mergeCell ref="A11:H11"/>
    <mergeCell ref="A12:B12"/>
    <mergeCell ref="A4:B4"/>
    <mergeCell ref="A7:H7"/>
    <mergeCell ref="F52:F53"/>
    <mergeCell ref="G49:G50"/>
    <mergeCell ref="A23:B23"/>
    <mergeCell ref="G27:G28"/>
    <mergeCell ref="A26:B26"/>
    <mergeCell ref="A27:B28"/>
    <mergeCell ref="C27:C28"/>
    <mergeCell ref="D27:D28"/>
    <mergeCell ref="E27:E28"/>
    <mergeCell ref="F27:F28"/>
    <mergeCell ref="G45:G48"/>
    <mergeCell ref="A49:B50"/>
    <mergeCell ref="C49:C50"/>
    <mergeCell ref="D49:D50"/>
    <mergeCell ref="E49:E50"/>
    <mergeCell ref="F49:F50"/>
    <mergeCell ref="A71:D71"/>
    <mergeCell ref="A72:D72"/>
    <mergeCell ref="A86:H86"/>
    <mergeCell ref="A30:B30"/>
    <mergeCell ref="A32:B32"/>
    <mergeCell ref="A34:B34"/>
    <mergeCell ref="A44:B44"/>
    <mergeCell ref="A45:B48"/>
    <mergeCell ref="C45:C48"/>
    <mergeCell ref="D45:D48"/>
    <mergeCell ref="H49:H50"/>
    <mergeCell ref="H45:H48"/>
    <mergeCell ref="A52:B53"/>
    <mergeCell ref="C52:C53"/>
    <mergeCell ref="D52:D53"/>
    <mergeCell ref="E52:E53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2018-01-23T00:15:26Z</cp:lastPrinted>
  <dcterms:created xsi:type="dcterms:W3CDTF">2013-02-18T04:38:06Z</dcterms:created>
  <dcterms:modified xsi:type="dcterms:W3CDTF">2018-02-21T06:20:19Z</dcterms:modified>
</cp:coreProperties>
</file>