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" i="8" l="1"/>
  <c r="G31" i="8"/>
  <c r="H53" i="8"/>
  <c r="H54" i="8"/>
  <c r="H55" i="8"/>
  <c r="H31" i="8"/>
  <c r="G51" i="8"/>
  <c r="F51" i="8"/>
  <c r="E51" i="8"/>
  <c r="H49" i="8"/>
  <c r="H45" i="8"/>
  <c r="H46" i="8"/>
  <c r="H44" i="8"/>
  <c r="F46" i="8"/>
  <c r="E46" i="8"/>
  <c r="F45" i="8"/>
  <c r="G43" i="8"/>
  <c r="G21" i="8"/>
  <c r="G8" i="8"/>
  <c r="G10" i="8"/>
  <c r="G9" i="8"/>
  <c r="F9" i="8"/>
  <c r="F8" i="8"/>
  <c r="F10" i="8"/>
  <c r="G33" i="8"/>
  <c r="G27" i="8"/>
  <c r="G24" i="8"/>
  <c r="G18" i="8"/>
  <c r="G15" i="8"/>
  <c r="G12" i="8"/>
  <c r="G38" i="8"/>
  <c r="G39" i="8"/>
  <c r="G40" i="8"/>
  <c r="G37" i="8"/>
  <c r="G35" i="8"/>
  <c r="H37" i="8"/>
  <c r="H38" i="8"/>
  <c r="H39" i="8"/>
  <c r="H40" i="8"/>
  <c r="D29" i="8"/>
  <c r="D26" i="8"/>
  <c r="D23" i="8"/>
  <c r="D20" i="8"/>
  <c r="D17" i="8"/>
  <c r="D14" i="8"/>
  <c r="D10" i="8"/>
  <c r="C33" i="8"/>
  <c r="C32" i="8"/>
  <c r="C29" i="8"/>
  <c r="C28" i="8"/>
  <c r="D28" i="8"/>
  <c r="F29" i="8"/>
  <c r="F28" i="8"/>
  <c r="E29" i="8"/>
  <c r="E28" i="8"/>
  <c r="H28" i="8"/>
  <c r="G29" i="8"/>
  <c r="G28" i="8"/>
  <c r="H27" i="8"/>
  <c r="C26" i="8"/>
  <c r="C25" i="8"/>
  <c r="C23" i="8"/>
  <c r="C22" i="8"/>
  <c r="C20" i="8"/>
  <c r="C19" i="8"/>
  <c r="C17" i="8"/>
  <c r="C16" i="8"/>
  <c r="C14" i="8"/>
  <c r="C13" i="8"/>
  <c r="C8" i="8"/>
  <c r="C10" i="8"/>
  <c r="G65" i="8"/>
  <c r="G32" i="8"/>
  <c r="H47" i="8"/>
  <c r="G26" i="8"/>
  <c r="G25" i="8"/>
  <c r="G23" i="8"/>
  <c r="G22" i="8"/>
  <c r="G20" i="8"/>
  <c r="G19" i="8"/>
  <c r="G17" i="8"/>
  <c r="G16" i="8"/>
  <c r="G14" i="8"/>
  <c r="G13" i="8"/>
  <c r="F33" i="8"/>
  <c r="E33" i="8"/>
  <c r="F32" i="8"/>
  <c r="E32" i="8"/>
  <c r="E8" i="8"/>
  <c r="E10" i="8"/>
  <c r="E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4" i="8"/>
  <c r="E13" i="8"/>
  <c r="F13" i="8"/>
  <c r="F35" i="8"/>
  <c r="E35" i="8"/>
  <c r="H35" i="8"/>
  <c r="D25" i="8"/>
  <c r="D19" i="8"/>
  <c r="D22" i="8"/>
  <c r="D16" i="8"/>
  <c r="D13" i="8"/>
  <c r="D9" i="8"/>
  <c r="C9" i="8"/>
  <c r="F41" i="8"/>
  <c r="E41" i="8"/>
  <c r="G41" i="8"/>
  <c r="H8" i="8"/>
  <c r="H43" i="8"/>
  <c r="H32" i="8"/>
  <c r="H33" i="8"/>
  <c r="H29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<sst xmlns="http://schemas.openxmlformats.org/spreadsheetml/2006/main" count="194" uniqueCount="171">
  <si>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</si>
  <si>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</si>
  <si>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</si>
  <si>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</si>
  <si>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</si>
  <si>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</si>
  <si>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</si>
  <si>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</si>
  <si>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</si>
  <si>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</si>
  <si>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</si>
  <si>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</si>
  <si>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</si>
  <si>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</si>
  <si>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</si>
  <si>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</si>
  <si>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</si>
  <si>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</si>
  <si>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ukl2006@mail.ru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</si>
  <si>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</si>
  <si>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</si>
  <si>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</si>
  <si>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</si>
  <si>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</si>
  <si>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</si>
  <si>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</si>
  <si>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</si>
  <si>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</si>
  <si>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</si>
  <si>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</si>
  <si>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</si>
  <si>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</si>
  <si>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</si>
  <si>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</si>
  <si>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</si>
  <si>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</si>
  <si>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</si>
  <si>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</si>
  <si>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</si>
  <si>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</si>
  <si>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</si>
  <si>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</si>
  <si>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</si>
  <si>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</si>
  <si>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</si>
  <si>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</si>
  <si>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</si>
  <si>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</si>
  <si>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</si>
  <si>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</si>
  <si>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</si>
  <si>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</si>
  <si>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</si>
  <si>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</si>
  <si>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</si>
  <si>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</si>
  <si>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</si>
  <si>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</si>
  <si>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</si>
  <si>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</si>
  <si>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</si>
  <si>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</si>
  <si>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</si>
  <si>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</si>
  <si>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</si>
  <si>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</si>
  <si>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</si>
  <si>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</si>
  <si>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</si>
  <si>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</si>
  <si>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</si>
  <si>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</si>
  <si>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</si>
  <si>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</si>
  <si>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</si>
  <si>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</si>
  <si>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</si>
  <si>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</si>
  <si>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</si>
  <si>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</si>
  <si>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</si>
  <si>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</si>
  <si>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</si>
  <si>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</si>
  <si>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</si>
  <si>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</si>
  <si>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</si>
  <si>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</si>
  <si>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</si>
  <si>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 xml:space="preserve"> </t>
  </si>
  <si>
    <t>ООО " Территория"</t>
  </si>
  <si>
    <t>пр-т Кр. Знамени, 131</t>
  </si>
  <si>
    <t>294 -18-89</t>
  </si>
  <si>
    <t>Договор Управления</t>
  </si>
  <si>
    <t>от 27 апреля 2005 года серия 25 № 01277949</t>
  </si>
  <si>
    <t>№ 137 по проспекту Красного Знамени</t>
  </si>
  <si>
    <t>10 этажей</t>
  </si>
  <si>
    <t>1 подъезд</t>
  </si>
  <si>
    <t>1 м/провод</t>
  </si>
  <si>
    <t>1 лифт</t>
  </si>
  <si>
    <t>проспект Красного Знамени, 137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</si>
  <si>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</si>
  <si>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</si>
  <si>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</si>
  <si>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</si>
  <si>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</si>
  <si>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</si>
  <si>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</si>
  <si>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</si>
  <si>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</si>
  <si>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</si>
  <si>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</si>
  <si>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</si>
  <si>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</si>
  <si>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</si>
  <si>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4.</t>
  </si>
  <si>
    <t>ул. Тунгусская,8</t>
  </si>
  <si>
    <t>итого по дому: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</si>
  <si>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</si>
  <si>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</si>
  <si>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</si>
  <si>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</si>
  <si>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</si>
  <si>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</si>
  <si>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</si>
  <si>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 т.ч на текущий ремонт</t>
  </si>
  <si>
    <t>в т.ч  услуги по управлению налоги</t>
  </si>
  <si>
    <t>400 р/мес</t>
  </si>
  <si>
    <t>3.коммунальные услуги, всего,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</si>
  <si>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</si>
  <si>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</si>
  <si>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</si>
  <si>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</si>
  <si>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</si>
  <si>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1 шт</t>
  </si>
  <si>
    <t>Всего: 1356,0 кв.м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</si>
  <si>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</si>
  <si>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</si>
  <si>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ООО "Ландшафт"</t>
  </si>
  <si>
    <t>ООО "Восток-Мегаполис"</t>
  </si>
  <si>
    <t xml:space="preserve">                                                              01 января 2008 года</t>
  </si>
  <si>
    <t>3690,20 кв.м.</t>
  </si>
  <si>
    <t>487,80 кв.м.</t>
  </si>
  <si>
    <t>125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</si>
  <si>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</si>
  <si>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</si>
  <si>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</si>
  <si>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 г.</t>
  </si>
  <si>
    <t>3. Перечень работ, выполненных по статье " текущий ремонт"  в 2019 году.</t>
  </si>
  <si>
    <t>Аварийная замена стояков ХГВС кв.12</t>
  </si>
  <si>
    <t>12 пм</t>
  </si>
  <si>
    <t>Ландшафт</t>
  </si>
  <si>
    <t>Обязательное страхование лифтов</t>
  </si>
  <si>
    <t>Составление проектной документации благоустройство</t>
  </si>
  <si>
    <t>Востокэнергострой проект</t>
  </si>
  <si>
    <t>Экспертиза сметной документации</t>
  </si>
  <si>
    <t>ДВ Экспертиза Проект</t>
  </si>
  <si>
    <t>сумма снижения в рублях</t>
  </si>
  <si>
    <t>А.А.Тяптин</t>
  </si>
  <si>
    <t>Экономич. отдел - 220-50-87</t>
  </si>
  <si>
    <t xml:space="preserve">План по статье "Текущий ремонт" на 2020 год. </t>
  </si>
  <si>
    <t>1. Обслуживание теплового счетчика</t>
  </si>
  <si>
    <t>2. Текущий ремонт коммуникаций, проходящих через нежилые помещения</t>
  </si>
  <si>
    <t>3. Реклама в лифтах</t>
  </si>
  <si>
    <t>4. ОктопусНет (интернет)</t>
  </si>
  <si>
    <t>Прочие работы и услуги:</t>
  </si>
  <si>
    <t>ИСП:</t>
  </si>
  <si>
    <t>Предложение Управляющей компании: Ремонт цокольной части фасада, а также ремонт фасада в районе квартиры № 4. Выполнение предложенных или иных работ, возможно, за счет дополнительного сбора средств.</t>
  </si>
  <si>
    <t>Количество проживающих</t>
  </si>
  <si>
    <t xml:space="preserve">              ООО "Управляющая компания Ленинского района"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</si>
  <si>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387/03   от   02.03.2020 год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</si>
</sst>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16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0" borderId="1" xfId="0" applyFont="1" applyBorder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left"/>
    </xf>
    <xf numFmtId="4" fontId="9" fillId="0" borderId="2" xfId="0" applyNumberFormat="1" applyFont="1" applyFill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9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0" fillId="0" borderId="0" xfId="0" applyNumberFormat="1"/>
    <xf numFmtId="4" fontId="9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5" fillId="0" borderId="7" xfId="1" applyNumberFormat="1" applyFont="1" applyFill="1" applyBorder="1" applyAlignment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" fontId="3" fillId="0" borderId="1" xfId="0" applyNumberFormat="1" applyFont="1" applyBorder="1" applyAlignment="1">
      <alignment wrapText="1"/>
    </xf>
    <xf numFmtId="0" fontId="12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6" fillId="0" borderId="0" xfId="0" applyFont="1" applyBorder="1" applyAlignment="1">
      <alignment wrapText="1"/>
    </xf>
    <xf numFmtId="0" fontId="0" fillId="0" borderId="0" xfId="0" applyAlignment="1"/>
    <xf numFmtId="4" fontId="9" fillId="0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9" fillId="2" borderId="1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4" fontId="9" fillId="2" borderId="6" xfId="0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6" xfId="0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2" xfId="0" applyNumberFormat="1" applyFont="1" applyFill="1" applyBorder="1" applyAlignment="1">
      <alignment horizontal="left" wrapText="1"/>
    </xf>
    <xf numFmtId="4" fontId="3" fillId="0" borderId="7" xfId="0" applyNumberFormat="1" applyFont="1" applyBorder="1" applyAlignment="1">
      <alignment horizontal="left" wrapText="1"/>
    </xf>
    <xf numFmtId="0" fontId="9" fillId="0" borderId="2" xfId="0" applyFont="1" applyFill="1" applyBorder="1" applyAlignment="1"/>
    <xf numFmtId="4" fontId="9" fillId="0" borderId="2" xfId="0" applyNumberFormat="1" applyFont="1" applyFill="1" applyBorder="1" applyAlignment="1"/>
    <xf numFmtId="4" fontId="0" fillId="0" borderId="7" xfId="0" applyNumberFormat="1" applyBorder="1" applyAlignment="1"/>
    <xf numFmtId="4" fontId="9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/>
    <xf numFmtId="4" fontId="9" fillId="0" borderId="2" xfId="0" applyNumberFormat="1" applyFont="1" applyFill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7" xfId="0" applyNumberFormat="1" applyBorder="1" applyAlignment="1">
      <alignment horizontal="center"/>
    </xf>
    <xf numFmtId="4" fontId="9" fillId="0" borderId="4" xfId="0" applyNumberFormat="1" applyFont="1" applyBorder="1" applyAlignment="1">
      <alignment wrapText="1"/>
    </xf>
    <xf numFmtId="4" fontId="9" fillId="0" borderId="10" xfId="0" applyNumberFormat="1" applyFont="1" applyBorder="1" applyAlignment="1">
      <alignment wrapText="1"/>
    </xf>
    <xf numFmtId="4" fontId="9" fillId="0" borderId="2" xfId="0" applyNumberFormat="1" applyFont="1" applyFill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3" fillId="0" borderId="2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4" fontId="9" fillId="0" borderId="2" xfId="0" applyNumberFormat="1" applyFont="1" applyBorder="1" applyAlignment="1"/>
    <xf numFmtId="4" fontId="3" fillId="0" borderId="2" xfId="0" applyNumberFormat="1" applyFont="1" applyFill="1" applyBorder="1" applyAlignment="1">
      <alignment horizontal="left"/>
    </xf>
    <xf numFmtId="4" fontId="0" fillId="0" borderId="7" xfId="0" applyNumberFormat="1" applyBorder="1" applyAlignment="1">
      <alignment horizontal="left"/>
    </xf>
    <xf numFmtId="0" fontId="10" fillId="0" borderId="1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E12" sqref="E12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2" t="s">
        <v>95</v>
      </c>
    </row>
    <row r="4" spans="1:4" ht="14.25" customHeight="1" x14ac:dyDescent="0.25">
      <c r="A4" s="20" t="s">
        <v>170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53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5" t="s">
        <v>169</v>
      </c>
      <c r="D8" s="58"/>
    </row>
    <row r="9" spans="1:4" s="3" customFormat="1" ht="12" customHeight="1" x14ac:dyDescent="0.25">
      <c r="A9" s="11" t="s">
        <v>1</v>
      </c>
      <c r="B9" s="12" t="s">
        <v>12</v>
      </c>
      <c r="C9" s="102" t="s">
        <v>137</v>
      </c>
      <c r="D9" s="103"/>
    </row>
    <row r="10" spans="1:4" s="3" customFormat="1" ht="24" customHeight="1" x14ac:dyDescent="0.25">
      <c r="A10" s="11" t="s">
        <v>2</v>
      </c>
      <c r="B10" s="13" t="s">
        <v>13</v>
      </c>
      <c r="C10" s="97" t="s">
        <v>94</v>
      </c>
      <c r="D10" s="98"/>
    </row>
    <row r="11" spans="1:4" s="3" customFormat="1" ht="15" customHeight="1" x14ac:dyDescent="0.25">
      <c r="A11" s="11" t="s">
        <v>3</v>
      </c>
      <c r="B11" s="12" t="s">
        <v>14</v>
      </c>
      <c r="C11" s="102" t="s">
        <v>15</v>
      </c>
      <c r="D11" s="103"/>
    </row>
    <row r="12" spans="1:4" s="3" customFormat="1" ht="15" customHeight="1" x14ac:dyDescent="0.25">
      <c r="A12" s="49" t="s">
        <v>4</v>
      </c>
      <c r="B12" s="50" t="s">
        <v>101</v>
      </c>
      <c r="C12" s="152" t="s">
        <v>102</v>
      </c>
      <c r="D12" s="152" t="s">
        <v>103</v>
      </c>
    </row>
    <row r="13" spans="1:4" s="3" customFormat="1" ht="15" customHeight="1" x14ac:dyDescent="0.25">
      <c r="A13" s="51"/>
      <c r="B13" s="52"/>
      <c r="C13" s="152" t="s">
        <v>104</v>
      </c>
      <c r="D13" s="152" t="s">
        <v>105</v>
      </c>
    </row>
    <row r="14" spans="1:4" s="3" customFormat="1" ht="15" customHeight="1" x14ac:dyDescent="0.25">
      <c r="A14" s="51"/>
      <c r="B14" s="52"/>
      <c r="C14" s="152" t="s">
        <v>106</v>
      </c>
      <c r="D14" s="152" t="s">
        <v>107</v>
      </c>
    </row>
    <row r="15" spans="1:4" s="3" customFormat="1" ht="15" customHeight="1" x14ac:dyDescent="0.25">
      <c r="A15" s="51"/>
      <c r="B15" s="52"/>
      <c r="C15" s="152" t="s">
        <v>108</v>
      </c>
      <c r="D15" s="152" t="s">
        <v>110</v>
      </c>
    </row>
    <row r="16" spans="1:4" s="3" customFormat="1" ht="15" customHeight="1" x14ac:dyDescent="0.25">
      <c r="A16" s="51"/>
      <c r="B16" s="52"/>
      <c r="C16" s="152" t="s">
        <v>109</v>
      </c>
      <c r="D16" s="152" t="s">
        <v>103</v>
      </c>
    </row>
    <row r="17" spans="1:5" s="3" customFormat="1" ht="15" customHeight="1" x14ac:dyDescent="0.25">
      <c r="A17" s="51"/>
      <c r="B17" s="52"/>
      <c r="C17" s="152" t="s">
        <v>111</v>
      </c>
      <c r="D17" s="152" t="s">
        <v>112</v>
      </c>
    </row>
    <row r="18" spans="1:5" s="3" customFormat="1" ht="15" customHeight="1" x14ac:dyDescent="0.25">
      <c r="A18" s="53"/>
      <c r="B18" s="54"/>
      <c r="C18" s="152" t="s">
        <v>113</v>
      </c>
      <c r="D18" s="152" t="s">
        <v>114</v>
      </c>
    </row>
    <row r="19" spans="1:5" s="3" customFormat="1" ht="14.25" customHeight="1" x14ac:dyDescent="0.25">
      <c r="A19" s="11" t="s">
        <v>5</v>
      </c>
      <c r="B19" s="12" t="s">
        <v>16</v>
      </c>
      <c r="C19" s="104" t="s">
        <v>18</v>
      </c>
      <c r="D19" s="105"/>
    </row>
    <row r="20" spans="1:5" s="3" customFormat="1" ht="23.25" x14ac:dyDescent="0.25">
      <c r="A20" s="11" t="s">
        <v>6</v>
      </c>
      <c r="B20" s="13" t="s">
        <v>17</v>
      </c>
      <c r="C20" s="104" t="s">
        <v>58</v>
      </c>
      <c r="D20" s="106"/>
    </row>
    <row r="21" spans="1:5" s="3" customFormat="1" ht="16.5" customHeight="1" x14ac:dyDescent="0.25">
      <c r="A21" s="11" t="s">
        <v>7</v>
      </c>
      <c r="B21" s="12" t="s">
        <v>19</v>
      </c>
      <c r="C21" s="97" t="s">
        <v>20</v>
      </c>
      <c r="D21" s="98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21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99" t="s">
        <v>27</v>
      </c>
      <c r="B26" s="100"/>
      <c r="C26" s="100"/>
      <c r="D26" s="101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90</v>
      </c>
      <c r="C28" s="6" t="s">
        <v>25</v>
      </c>
      <c r="D28" s="6" t="s">
        <v>26</v>
      </c>
    </row>
    <row r="29" spans="1:5" x14ac:dyDescent="0.25">
      <c r="A29" s="18" t="s">
        <v>28</v>
      </c>
      <c r="B29" s="17"/>
      <c r="C29" s="17"/>
      <c r="D29" s="17"/>
    </row>
    <row r="30" spans="1:5" ht="12.75" customHeight="1" x14ac:dyDescent="0.25">
      <c r="A30" s="7">
        <v>1</v>
      </c>
      <c r="B30" s="6" t="s">
        <v>138</v>
      </c>
      <c r="C30" s="6" t="s">
        <v>91</v>
      </c>
      <c r="D30" s="6" t="s">
        <v>92</v>
      </c>
      <c r="E30" t="s">
        <v>89</v>
      </c>
    </row>
    <row r="31" spans="1:5" x14ac:dyDescent="0.25">
      <c r="A31" s="18" t="s">
        <v>43</v>
      </c>
      <c r="B31" s="17"/>
      <c r="C31" s="17"/>
      <c r="D31" s="17"/>
    </row>
    <row r="32" spans="1:5" ht="13.5" customHeight="1" x14ac:dyDescent="0.25">
      <c r="A32" s="18" t="s">
        <v>44</v>
      </c>
      <c r="B32" s="17"/>
      <c r="C32" s="17"/>
      <c r="D32" s="17"/>
    </row>
    <row r="33" spans="1:4" ht="12" customHeight="1" x14ac:dyDescent="0.25">
      <c r="A33" s="7">
        <v>1</v>
      </c>
      <c r="B33" s="6" t="s">
        <v>139</v>
      </c>
      <c r="C33" s="6" t="s">
        <v>116</v>
      </c>
      <c r="D33" s="6" t="s">
        <v>29</v>
      </c>
    </row>
    <row r="34" spans="1:4" x14ac:dyDescent="0.25">
      <c r="A34" s="18" t="s">
        <v>30</v>
      </c>
      <c r="B34" s="17"/>
      <c r="C34" s="17"/>
      <c r="D34" s="17"/>
    </row>
    <row r="35" spans="1:4" ht="14.25" customHeight="1" x14ac:dyDescent="0.25">
      <c r="A35" s="7">
        <v>1</v>
      </c>
      <c r="B35" s="6" t="s">
        <v>31</v>
      </c>
      <c r="C35" s="6" t="s">
        <v>25</v>
      </c>
      <c r="D35" s="6" t="s">
        <v>32</v>
      </c>
    </row>
    <row r="36" spans="1:4" ht="13.5" customHeight="1" x14ac:dyDescent="0.25">
      <c r="A36" s="18" t="s">
        <v>33</v>
      </c>
      <c r="B36" s="17"/>
      <c r="C36" s="17"/>
      <c r="D36" s="17"/>
    </row>
    <row r="37" spans="1:4" x14ac:dyDescent="0.25">
      <c r="A37" s="7">
        <v>1</v>
      </c>
      <c r="B37" s="6" t="s">
        <v>34</v>
      </c>
      <c r="C37" s="6" t="s">
        <v>25</v>
      </c>
      <c r="D37" s="6" t="s">
        <v>26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51</v>
      </c>
      <c r="B39" s="17"/>
      <c r="C39" s="17"/>
      <c r="D39" s="17"/>
    </row>
    <row r="40" spans="1:4" x14ac:dyDescent="0.25">
      <c r="A40" s="7">
        <v>1</v>
      </c>
      <c r="B40" s="6" t="s">
        <v>35</v>
      </c>
      <c r="C40" s="96">
        <v>1994</v>
      </c>
      <c r="D40" s="96"/>
    </row>
    <row r="41" spans="1:4" x14ac:dyDescent="0.25">
      <c r="A41" s="7">
        <v>2</v>
      </c>
      <c r="B41" s="6" t="s">
        <v>37</v>
      </c>
      <c r="C41" s="96" t="s">
        <v>96</v>
      </c>
      <c r="D41" s="96"/>
    </row>
    <row r="42" spans="1:4" ht="15" customHeight="1" x14ac:dyDescent="0.25">
      <c r="A42" s="7">
        <v>3</v>
      </c>
      <c r="B42" s="6" t="s">
        <v>38</v>
      </c>
      <c r="C42" s="96" t="s">
        <v>97</v>
      </c>
      <c r="D42" s="96"/>
    </row>
    <row r="43" spans="1:4" x14ac:dyDescent="0.25">
      <c r="A43" s="7">
        <v>4</v>
      </c>
      <c r="B43" s="6" t="s">
        <v>36</v>
      </c>
      <c r="C43" s="96" t="s">
        <v>99</v>
      </c>
      <c r="D43" s="96"/>
    </row>
    <row r="44" spans="1:4" x14ac:dyDescent="0.25">
      <c r="A44" s="7">
        <v>5</v>
      </c>
      <c r="B44" s="6" t="s">
        <v>39</v>
      </c>
      <c r="C44" s="96" t="s">
        <v>98</v>
      </c>
      <c r="D44" s="96"/>
    </row>
    <row r="45" spans="1:4" x14ac:dyDescent="0.25">
      <c r="A45" s="7">
        <v>6</v>
      </c>
      <c r="B45" s="6" t="s">
        <v>40</v>
      </c>
      <c r="C45" s="96" t="s">
        <v>141</v>
      </c>
      <c r="D45" s="96"/>
    </row>
    <row r="46" spans="1:4" ht="15" customHeight="1" x14ac:dyDescent="0.25">
      <c r="A46" s="7">
        <v>7</v>
      </c>
      <c r="B46" s="6" t="s">
        <v>41</v>
      </c>
      <c r="C46" s="96" t="s">
        <v>142</v>
      </c>
      <c r="D46" s="96"/>
    </row>
    <row r="47" spans="1:4" x14ac:dyDescent="0.25">
      <c r="A47" s="7">
        <v>8</v>
      </c>
      <c r="B47" s="6" t="s">
        <v>42</v>
      </c>
      <c r="C47" s="107" t="s">
        <v>135</v>
      </c>
      <c r="D47" s="108"/>
    </row>
    <row r="48" spans="1:4" x14ac:dyDescent="0.25">
      <c r="A48" s="7">
        <v>9</v>
      </c>
      <c r="B48" s="6" t="s">
        <v>168</v>
      </c>
      <c r="C48" s="107" t="s">
        <v>143</v>
      </c>
      <c r="D48" s="108"/>
    </row>
    <row r="49" spans="1:4" x14ac:dyDescent="0.25">
      <c r="A49" s="7">
        <v>10</v>
      </c>
      <c r="B49" s="6" t="s">
        <v>93</v>
      </c>
      <c r="C49" s="6" t="s">
        <v>140</v>
      </c>
      <c r="D49" s="57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37" zoomScale="130" zoomScaleNormal="130" workbookViewId="0">
      <selection activeCell="E90" sqref="E90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.5703125" customWidth="1"/>
  </cols>
  <sheetData>
    <row r="1" spans="1:8" x14ac:dyDescent="0.25">
      <c r="A1" s="4" t="s">
        <v>121</v>
      </c>
      <c r="B1"/>
      <c r="C1" s="37"/>
      <c r="D1" s="37"/>
    </row>
    <row r="2" spans="1:8" ht="13.5" customHeight="1" x14ac:dyDescent="0.25">
      <c r="A2" s="4" t="s">
        <v>144</v>
      </c>
      <c r="B2"/>
      <c r="C2" s="37"/>
      <c r="D2" s="37"/>
    </row>
    <row r="3" spans="1:8" ht="56.25" customHeight="1" x14ac:dyDescent="0.25">
      <c r="A3" s="135" t="s">
        <v>65</v>
      </c>
      <c r="B3" s="120"/>
      <c r="C3" s="38" t="s">
        <v>66</v>
      </c>
      <c r="D3" s="30" t="s">
        <v>67</v>
      </c>
      <c r="E3" s="30" t="s">
        <v>68</v>
      </c>
      <c r="F3" s="30" t="s">
        <v>69</v>
      </c>
      <c r="G3" s="39" t="s">
        <v>70</v>
      </c>
      <c r="H3" s="30" t="s">
        <v>71</v>
      </c>
    </row>
    <row r="4" spans="1:8" ht="28.5" customHeight="1" x14ac:dyDescent="0.25">
      <c r="A4" s="140" t="s">
        <v>145</v>
      </c>
      <c r="B4" s="141"/>
      <c r="C4" s="64"/>
      <c r="D4" s="65">
        <v>-1098.4100000000001</v>
      </c>
      <c r="E4" s="65"/>
      <c r="F4" s="65"/>
      <c r="G4" s="66"/>
      <c r="H4" s="65"/>
    </row>
    <row r="5" spans="1:8" ht="15" customHeight="1" x14ac:dyDescent="0.25">
      <c r="A5" s="67" t="s">
        <v>122</v>
      </c>
      <c r="B5" s="68"/>
      <c r="C5" s="64"/>
      <c r="D5" s="65"/>
      <c r="E5" s="65"/>
      <c r="F5" s="65"/>
      <c r="G5" s="66"/>
      <c r="H5" s="65"/>
    </row>
    <row r="6" spans="1:8" ht="14.25" customHeight="1" x14ac:dyDescent="0.25">
      <c r="A6" s="67" t="s">
        <v>123</v>
      </c>
      <c r="B6" s="68"/>
      <c r="C6" s="64"/>
      <c r="D6" s="65"/>
      <c r="E6" s="65"/>
      <c r="F6" s="65"/>
      <c r="G6" s="66"/>
      <c r="H6" s="65"/>
    </row>
    <row r="7" spans="1:8" ht="15" customHeight="1" x14ac:dyDescent="0.25">
      <c r="A7" s="138" t="s">
        <v>146</v>
      </c>
      <c r="B7" s="132"/>
      <c r="C7" s="132"/>
      <c r="D7" s="132"/>
      <c r="E7" s="132"/>
      <c r="F7" s="132"/>
      <c r="G7" s="132"/>
      <c r="H7" s="142"/>
    </row>
    <row r="8" spans="1:8" ht="17.25" customHeight="1" x14ac:dyDescent="0.25">
      <c r="A8" s="136" t="s">
        <v>72</v>
      </c>
      <c r="B8" s="137"/>
      <c r="C8" s="69">
        <f>C12+C15+C18+C21+C24+C27</f>
        <v>21.490000000000002</v>
      </c>
      <c r="D8" s="70">
        <v>-196.21</v>
      </c>
      <c r="E8" s="70">
        <f>E12+E15+E18+E21+E24+E27</f>
        <v>939.07999999999993</v>
      </c>
      <c r="F8" s="70">
        <f>F12+F15+F18+F21+F24+F27</f>
        <v>916.05</v>
      </c>
      <c r="G8" s="70">
        <f>G12+G15+G18+G21+G24+G27</f>
        <v>916.05</v>
      </c>
      <c r="H8" s="71">
        <f>F8-E8+D8</f>
        <v>-219.23999999999998</v>
      </c>
    </row>
    <row r="9" spans="1:8" x14ac:dyDescent="0.25">
      <c r="A9" s="72" t="s">
        <v>73</v>
      </c>
      <c r="B9" s="73"/>
      <c r="C9" s="71">
        <f>C8-C10</f>
        <v>19.341000000000001</v>
      </c>
      <c r="D9" s="71">
        <f>D8-D10</f>
        <v>-176.589</v>
      </c>
      <c r="E9" s="71">
        <f>E8-E10</f>
        <v>845.17199999999991</v>
      </c>
      <c r="F9" s="71">
        <f>F8-F10</f>
        <v>824.44499999999994</v>
      </c>
      <c r="G9" s="71">
        <f>G8-G10</f>
        <v>824.44499999999994</v>
      </c>
      <c r="H9" s="71">
        <f t="shared" ref="H9:H10" si="0">F9-E9+D9</f>
        <v>-197.31599999999997</v>
      </c>
    </row>
    <row r="10" spans="1:8" x14ac:dyDescent="0.25">
      <c r="A10" s="131" t="s">
        <v>74</v>
      </c>
      <c r="B10" s="132"/>
      <c r="C10" s="71">
        <f>C8*10%</f>
        <v>2.1490000000000005</v>
      </c>
      <c r="D10" s="71">
        <f>D8*10%</f>
        <v>-19.621000000000002</v>
      </c>
      <c r="E10" s="71">
        <f>E8*10%</f>
        <v>93.908000000000001</v>
      </c>
      <c r="F10" s="71">
        <f t="shared" ref="F10:G10" si="1">F8*10%</f>
        <v>91.605000000000004</v>
      </c>
      <c r="G10" s="71">
        <f t="shared" si="1"/>
        <v>91.605000000000004</v>
      </c>
      <c r="H10" s="71">
        <f t="shared" si="0"/>
        <v>-21.923999999999999</v>
      </c>
    </row>
    <row r="11" spans="1:8" ht="12.75" customHeight="1" x14ac:dyDescent="0.25">
      <c r="A11" s="138" t="s">
        <v>75</v>
      </c>
      <c r="B11" s="139"/>
      <c r="C11" s="139"/>
      <c r="D11" s="139"/>
      <c r="E11" s="139"/>
      <c r="F11" s="139"/>
      <c r="G11" s="139"/>
      <c r="H11" s="137"/>
    </row>
    <row r="12" spans="1:8" x14ac:dyDescent="0.25">
      <c r="A12" s="133" t="s">
        <v>54</v>
      </c>
      <c r="B12" s="134"/>
      <c r="C12" s="69">
        <v>5.75</v>
      </c>
      <c r="D12" s="70">
        <v>-51.42</v>
      </c>
      <c r="E12" s="70">
        <v>251.47</v>
      </c>
      <c r="F12" s="70">
        <v>245.53</v>
      </c>
      <c r="G12" s="70">
        <f>F12</f>
        <v>245.53</v>
      </c>
      <c r="H12" s="71">
        <f t="shared" ref="H12:H29" si="2">F12-E12+D12</f>
        <v>-57.36</v>
      </c>
    </row>
    <row r="13" spans="1:8" x14ac:dyDescent="0.25">
      <c r="A13" s="72" t="s">
        <v>73</v>
      </c>
      <c r="B13" s="73"/>
      <c r="C13" s="71">
        <f>C12-C14</f>
        <v>5.1749999999999998</v>
      </c>
      <c r="D13" s="71">
        <f>D12-D14</f>
        <v>-46.277999999999999</v>
      </c>
      <c r="E13" s="71">
        <f>E12-E14</f>
        <v>226.32300000000001</v>
      </c>
      <c r="F13" s="71">
        <f>F12-F14</f>
        <v>220.977</v>
      </c>
      <c r="G13" s="71">
        <f>G12-G14</f>
        <v>220.977</v>
      </c>
      <c r="H13" s="71">
        <f t="shared" si="2"/>
        <v>-51.624000000000002</v>
      </c>
    </row>
    <row r="14" spans="1:8" x14ac:dyDescent="0.25">
      <c r="A14" s="131" t="s">
        <v>74</v>
      </c>
      <c r="B14" s="132"/>
      <c r="C14" s="71">
        <f>C12*10%</f>
        <v>0.57500000000000007</v>
      </c>
      <c r="D14" s="71">
        <f>D12*10%</f>
        <v>-5.1420000000000003</v>
      </c>
      <c r="E14" s="71">
        <f>E12*10%</f>
        <v>25.147000000000002</v>
      </c>
      <c r="F14" s="71">
        <f>F12*10%</f>
        <v>24.553000000000001</v>
      </c>
      <c r="G14" s="71">
        <f>G12*10%</f>
        <v>24.553000000000001</v>
      </c>
      <c r="H14" s="71">
        <f t="shared" si="2"/>
        <v>-5.7360000000000015</v>
      </c>
    </row>
    <row r="15" spans="1:8" ht="23.25" customHeight="1" x14ac:dyDescent="0.25">
      <c r="A15" s="133" t="s">
        <v>45</v>
      </c>
      <c r="B15" s="134"/>
      <c r="C15" s="69">
        <v>3.51</v>
      </c>
      <c r="D15" s="70">
        <v>-32.33</v>
      </c>
      <c r="E15" s="70">
        <v>153.51</v>
      </c>
      <c r="F15" s="70">
        <v>153.63999999999999</v>
      </c>
      <c r="G15" s="70">
        <f>F15</f>
        <v>153.63999999999999</v>
      </c>
      <c r="H15" s="71">
        <f t="shared" si="2"/>
        <v>-32.200000000000003</v>
      </c>
    </row>
    <row r="16" spans="1:8" x14ac:dyDescent="0.25">
      <c r="A16" s="72" t="s">
        <v>73</v>
      </c>
      <c r="B16" s="73"/>
      <c r="C16" s="71">
        <f>C15-C17</f>
        <v>3.1589999999999998</v>
      </c>
      <c r="D16" s="71">
        <f>D15-D17</f>
        <v>-29.096999999999998</v>
      </c>
      <c r="E16" s="71">
        <f>E15-E17</f>
        <v>138.15899999999999</v>
      </c>
      <c r="F16" s="71">
        <f>F15-F17</f>
        <v>138.27599999999998</v>
      </c>
      <c r="G16" s="71">
        <f>G15-G17</f>
        <v>138.27599999999998</v>
      </c>
      <c r="H16" s="71">
        <f t="shared" si="2"/>
        <v>-28.980000000000008</v>
      </c>
    </row>
    <row r="17" spans="1:12" ht="15" customHeight="1" x14ac:dyDescent="0.25">
      <c r="A17" s="131" t="s">
        <v>74</v>
      </c>
      <c r="B17" s="132"/>
      <c r="C17" s="71">
        <f>C15*10%</f>
        <v>0.35099999999999998</v>
      </c>
      <c r="D17" s="71">
        <f>D15*10%</f>
        <v>-3.2330000000000001</v>
      </c>
      <c r="E17" s="71">
        <f>E15*10%</f>
        <v>15.350999999999999</v>
      </c>
      <c r="F17" s="71">
        <f>F15*10%</f>
        <v>15.363999999999999</v>
      </c>
      <c r="G17" s="71">
        <f>G15*10%</f>
        <v>15.363999999999999</v>
      </c>
      <c r="H17" s="71">
        <f t="shared" si="2"/>
        <v>-3.22</v>
      </c>
    </row>
    <row r="18" spans="1:12" ht="15" customHeight="1" x14ac:dyDescent="0.25">
      <c r="A18" s="133" t="s">
        <v>55</v>
      </c>
      <c r="B18" s="134"/>
      <c r="C18" s="64">
        <v>2.41</v>
      </c>
      <c r="D18" s="70">
        <v>-22.27</v>
      </c>
      <c r="E18" s="70">
        <v>105.41</v>
      </c>
      <c r="F18" s="70">
        <v>102.93</v>
      </c>
      <c r="G18" s="70">
        <f>F18</f>
        <v>102.93</v>
      </c>
      <c r="H18" s="71">
        <f t="shared" si="2"/>
        <v>-24.749999999999989</v>
      </c>
    </row>
    <row r="19" spans="1:12" ht="13.5" customHeight="1" x14ac:dyDescent="0.25">
      <c r="A19" s="72" t="s">
        <v>73</v>
      </c>
      <c r="B19" s="73"/>
      <c r="C19" s="71">
        <f>C18-C20</f>
        <v>2.169</v>
      </c>
      <c r="D19" s="71">
        <f>D18-D20</f>
        <v>-20.042999999999999</v>
      </c>
      <c r="E19" s="71">
        <f>E18-E20</f>
        <v>94.869</v>
      </c>
      <c r="F19" s="71">
        <f>F18-F20</f>
        <v>92.637</v>
      </c>
      <c r="G19" s="71">
        <f>G18-G20</f>
        <v>92.637</v>
      </c>
      <c r="H19" s="71">
        <f t="shared" si="2"/>
        <v>-22.274999999999999</v>
      </c>
    </row>
    <row r="20" spans="1:12" ht="12.75" customHeight="1" x14ac:dyDescent="0.25">
      <c r="A20" s="131" t="s">
        <v>74</v>
      </c>
      <c r="B20" s="132"/>
      <c r="C20" s="71">
        <f>C18*10%</f>
        <v>0.24100000000000002</v>
      </c>
      <c r="D20" s="71">
        <f>D18*10%</f>
        <v>-2.2269999999999999</v>
      </c>
      <c r="E20" s="71">
        <f>E18*10%</f>
        <v>10.541</v>
      </c>
      <c r="F20" s="71">
        <f>F18*10%</f>
        <v>10.293000000000001</v>
      </c>
      <c r="G20" s="71">
        <f>G18*10%</f>
        <v>10.293000000000001</v>
      </c>
      <c r="H20" s="71">
        <f t="shared" si="2"/>
        <v>-2.4749999999999992</v>
      </c>
      <c r="L20" s="4"/>
    </row>
    <row r="21" spans="1:12" x14ac:dyDescent="0.25">
      <c r="A21" s="133" t="s">
        <v>56</v>
      </c>
      <c r="B21" s="134"/>
      <c r="C21" s="74">
        <v>1.1299999999999999</v>
      </c>
      <c r="D21" s="71">
        <v>-10.23</v>
      </c>
      <c r="E21" s="71">
        <v>49.42</v>
      </c>
      <c r="F21" s="71">
        <v>48.25</v>
      </c>
      <c r="G21" s="71">
        <f>F21</f>
        <v>48.25</v>
      </c>
      <c r="H21" s="71">
        <f t="shared" si="2"/>
        <v>-11.400000000000002</v>
      </c>
    </row>
    <row r="22" spans="1:12" ht="14.25" customHeight="1" x14ac:dyDescent="0.25">
      <c r="A22" s="72" t="s">
        <v>73</v>
      </c>
      <c r="B22" s="73"/>
      <c r="C22" s="71">
        <f>C21-C23</f>
        <v>1.0169999999999999</v>
      </c>
      <c r="D22" s="71">
        <f>D21-D23</f>
        <v>-9.2070000000000007</v>
      </c>
      <c r="E22" s="71">
        <f>E21-E23</f>
        <v>44.478000000000002</v>
      </c>
      <c r="F22" s="71">
        <f>F21-F23</f>
        <v>43.424999999999997</v>
      </c>
      <c r="G22" s="71">
        <f>G21-G23</f>
        <v>43.424999999999997</v>
      </c>
      <c r="H22" s="71">
        <f t="shared" si="2"/>
        <v>-10.260000000000005</v>
      </c>
    </row>
    <row r="23" spans="1:12" ht="14.25" customHeight="1" x14ac:dyDescent="0.25">
      <c r="A23" s="131" t="s">
        <v>74</v>
      </c>
      <c r="B23" s="132"/>
      <c r="C23" s="71">
        <f>C21*10%</f>
        <v>0.11299999999999999</v>
      </c>
      <c r="D23" s="71">
        <f>D21*10%</f>
        <v>-1.0230000000000001</v>
      </c>
      <c r="E23" s="71">
        <f>E21*10%</f>
        <v>4.9420000000000002</v>
      </c>
      <c r="F23" s="71">
        <f>F21*10%</f>
        <v>4.8250000000000002</v>
      </c>
      <c r="G23" s="71">
        <f>G21*10%</f>
        <v>4.8250000000000002</v>
      </c>
      <c r="H23" s="71">
        <f t="shared" si="2"/>
        <v>-1.1400000000000001</v>
      </c>
    </row>
    <row r="24" spans="1:12" ht="14.25" customHeight="1" x14ac:dyDescent="0.25">
      <c r="A24" s="75" t="s">
        <v>46</v>
      </c>
      <c r="B24" s="76"/>
      <c r="C24" s="74">
        <v>4.43</v>
      </c>
      <c r="D24" s="71">
        <v>-38.64</v>
      </c>
      <c r="E24" s="71">
        <v>193.77</v>
      </c>
      <c r="F24" s="71">
        <v>184.35</v>
      </c>
      <c r="G24" s="71">
        <f>F24</f>
        <v>184.35</v>
      </c>
      <c r="H24" s="71">
        <f t="shared" si="2"/>
        <v>-48.060000000000016</v>
      </c>
    </row>
    <row r="25" spans="1:12" ht="14.25" customHeight="1" x14ac:dyDescent="0.25">
      <c r="A25" s="72" t="s">
        <v>73</v>
      </c>
      <c r="B25" s="73"/>
      <c r="C25" s="71">
        <f>C24-C26</f>
        <v>3.9869999999999997</v>
      </c>
      <c r="D25" s="71">
        <f>D24-D26</f>
        <v>-34.776000000000003</v>
      </c>
      <c r="E25" s="71">
        <f>E24-E26</f>
        <v>174.393</v>
      </c>
      <c r="F25" s="71">
        <f>F24-F26</f>
        <v>165.91499999999999</v>
      </c>
      <c r="G25" s="71">
        <f>G24-G26</f>
        <v>165.91499999999999</v>
      </c>
      <c r="H25" s="71">
        <f t="shared" si="2"/>
        <v>-43.254000000000012</v>
      </c>
    </row>
    <row r="26" spans="1:12" x14ac:dyDescent="0.25">
      <c r="A26" s="131" t="s">
        <v>74</v>
      </c>
      <c r="B26" s="132"/>
      <c r="C26" s="71">
        <f>C24*10%</f>
        <v>0.443</v>
      </c>
      <c r="D26" s="71">
        <f>D24*10%</f>
        <v>-3.8640000000000003</v>
      </c>
      <c r="E26" s="71">
        <f>E24*10%</f>
        <v>19.377000000000002</v>
      </c>
      <c r="F26" s="71">
        <f>F24*10%</f>
        <v>18.434999999999999</v>
      </c>
      <c r="G26" s="71">
        <f>G24*10%</f>
        <v>18.434999999999999</v>
      </c>
      <c r="H26" s="71">
        <f t="shared" si="2"/>
        <v>-4.8060000000000045</v>
      </c>
    </row>
    <row r="27" spans="1:12" ht="17.45" customHeight="1" x14ac:dyDescent="0.25">
      <c r="A27" s="147" t="s">
        <v>47</v>
      </c>
      <c r="B27" s="148"/>
      <c r="C27" s="88">
        <v>4.26</v>
      </c>
      <c r="D27" s="89">
        <v>-41.32</v>
      </c>
      <c r="E27" s="89">
        <v>185.5</v>
      </c>
      <c r="F27" s="89">
        <v>181.35</v>
      </c>
      <c r="G27" s="89">
        <f>F27</f>
        <v>181.35</v>
      </c>
      <c r="H27" s="71">
        <f>F27-E27+D27</f>
        <v>-45.470000000000006</v>
      </c>
    </row>
    <row r="28" spans="1:12" x14ac:dyDescent="0.25">
      <c r="A28" s="72" t="s">
        <v>73</v>
      </c>
      <c r="B28" s="73"/>
      <c r="C28" s="71">
        <f>C27-C29</f>
        <v>3.8339999999999996</v>
      </c>
      <c r="D28" s="71">
        <f>D27-D29</f>
        <v>-37.188000000000002</v>
      </c>
      <c r="E28" s="71">
        <f>E27-E29</f>
        <v>166.95</v>
      </c>
      <c r="F28" s="71">
        <f t="shared" ref="F28:G28" si="3">F27-F29</f>
        <v>163.215</v>
      </c>
      <c r="G28" s="71">
        <f t="shared" si="3"/>
        <v>163.215</v>
      </c>
      <c r="H28" s="71">
        <f>F28-E28+D28</f>
        <v>-40.922999999999988</v>
      </c>
    </row>
    <row r="29" spans="1:12" x14ac:dyDescent="0.25">
      <c r="A29" s="131" t="s">
        <v>74</v>
      </c>
      <c r="B29" s="132"/>
      <c r="C29" s="71">
        <f>C27*10%</f>
        <v>0.42599999999999999</v>
      </c>
      <c r="D29" s="71">
        <f>D27*10%</f>
        <v>-4.1320000000000006</v>
      </c>
      <c r="E29" s="71">
        <f>E27*10%</f>
        <v>18.55</v>
      </c>
      <c r="F29" s="71">
        <f t="shared" ref="F29:G29" si="4">F27*10%</f>
        <v>18.135000000000002</v>
      </c>
      <c r="G29" s="71">
        <f t="shared" si="4"/>
        <v>18.135000000000002</v>
      </c>
      <c r="H29" s="71">
        <f t="shared" si="2"/>
        <v>-4.5469999999999997</v>
      </c>
    </row>
    <row r="30" spans="1:12" ht="7.9" customHeight="1" x14ac:dyDescent="0.25">
      <c r="A30" s="77"/>
      <c r="B30" s="78"/>
      <c r="C30" s="71"/>
      <c r="D30" s="71"/>
      <c r="E30" s="71"/>
      <c r="F30" s="71"/>
      <c r="G30" s="79"/>
      <c r="H30" s="71"/>
    </row>
    <row r="31" spans="1:12" ht="15.75" customHeight="1" x14ac:dyDescent="0.25">
      <c r="A31" s="136" t="s">
        <v>48</v>
      </c>
      <c r="B31" s="137"/>
      <c r="C31" s="74">
        <v>7.93</v>
      </c>
      <c r="D31" s="74">
        <v>-1013.55</v>
      </c>
      <c r="E31" s="74">
        <v>346.84</v>
      </c>
      <c r="F31" s="74">
        <v>338.69</v>
      </c>
      <c r="G31" s="80">
        <f>G32+G33</f>
        <v>146.41900000000001</v>
      </c>
      <c r="H31" s="74">
        <f>F31-E31+D31+F31-G31</f>
        <v>-829.42899999999997</v>
      </c>
    </row>
    <row r="32" spans="1:12" ht="16.5" customHeight="1" x14ac:dyDescent="0.25">
      <c r="A32" s="72" t="s">
        <v>76</v>
      </c>
      <c r="B32" s="73"/>
      <c r="C32" s="71">
        <f>C31-C33</f>
        <v>7.1369999999999996</v>
      </c>
      <c r="D32" s="71">
        <v>-1011.5</v>
      </c>
      <c r="E32" s="71">
        <f>E31-E33</f>
        <v>312.15599999999995</v>
      </c>
      <c r="F32" s="71">
        <f>F31-F33</f>
        <v>304.82100000000003</v>
      </c>
      <c r="G32" s="81">
        <f>G65</f>
        <v>112.55000000000001</v>
      </c>
      <c r="H32" s="74">
        <f t="shared" ref="H32:H33" si="5">F32-E32+D32+F32-G32</f>
        <v>-826.56399999999985</v>
      </c>
      <c r="J32" s="92"/>
    </row>
    <row r="33" spans="1:8" ht="15" customHeight="1" x14ac:dyDescent="0.25">
      <c r="A33" s="131" t="s">
        <v>74</v>
      </c>
      <c r="B33" s="132"/>
      <c r="C33" s="71">
        <f>C31*10%</f>
        <v>0.79300000000000004</v>
      </c>
      <c r="D33" s="71">
        <v>-2.0499999999999998</v>
      </c>
      <c r="E33" s="71">
        <f>E31*10%</f>
        <v>34.683999999999997</v>
      </c>
      <c r="F33" s="71">
        <f>F31*10%</f>
        <v>33.869</v>
      </c>
      <c r="G33" s="71">
        <f>F33</f>
        <v>33.869</v>
      </c>
      <c r="H33" s="74">
        <f t="shared" si="5"/>
        <v>-2.8649999999999984</v>
      </c>
    </row>
    <row r="34" spans="1:8" ht="7.9" customHeight="1" x14ac:dyDescent="0.25">
      <c r="A34" s="77"/>
      <c r="B34" s="78"/>
      <c r="C34" s="71"/>
      <c r="D34" s="71"/>
      <c r="E34" s="71"/>
      <c r="F34" s="71"/>
      <c r="G34" s="79"/>
      <c r="H34" s="74"/>
    </row>
    <row r="35" spans="1:8" ht="15" customHeight="1" x14ac:dyDescent="0.25">
      <c r="A35" s="145" t="s">
        <v>128</v>
      </c>
      <c r="B35" s="146"/>
      <c r="C35" s="71"/>
      <c r="D35" s="74">
        <v>-14.77</v>
      </c>
      <c r="E35" s="74">
        <f>E37+E38+E39+E40</f>
        <v>102.52999999999999</v>
      </c>
      <c r="F35" s="74">
        <f>F37+F38+F39+F40</f>
        <v>97.14</v>
      </c>
      <c r="G35" s="74">
        <f>G37+G38+G39+G40</f>
        <v>97.14</v>
      </c>
      <c r="H35" s="74">
        <f>F35-E35+D35+F35-G35</f>
        <v>-20.159999999999982</v>
      </c>
    </row>
    <row r="36" spans="1:8" ht="11.45" customHeight="1" x14ac:dyDescent="0.25">
      <c r="A36" s="72" t="s">
        <v>129</v>
      </c>
      <c r="B36" s="82"/>
      <c r="C36" s="71"/>
      <c r="D36" s="71"/>
      <c r="E36" s="71"/>
      <c r="F36" s="71"/>
      <c r="G36" s="79"/>
      <c r="H36" s="74"/>
    </row>
    <row r="37" spans="1:8" ht="15" customHeight="1" x14ac:dyDescent="0.25">
      <c r="A37" s="150" t="s">
        <v>130</v>
      </c>
      <c r="B37" s="151"/>
      <c r="C37" s="71"/>
      <c r="D37" s="71">
        <v>-0.85</v>
      </c>
      <c r="E37" s="71">
        <v>3.76</v>
      </c>
      <c r="F37" s="71">
        <v>3.7</v>
      </c>
      <c r="G37" s="71">
        <f>F37</f>
        <v>3.7</v>
      </c>
      <c r="H37" s="71">
        <f t="shared" ref="H37:H40" si="6">F37-E37+D37+F37-G37</f>
        <v>-0.9099999999999997</v>
      </c>
    </row>
    <row r="38" spans="1:8" ht="15" customHeight="1" x14ac:dyDescent="0.25">
      <c r="A38" s="150" t="s">
        <v>132</v>
      </c>
      <c r="B38" s="151"/>
      <c r="C38" s="71"/>
      <c r="D38" s="71">
        <v>-3.87</v>
      </c>
      <c r="E38" s="71">
        <v>16.29</v>
      </c>
      <c r="F38" s="71">
        <v>15.93</v>
      </c>
      <c r="G38" s="71">
        <f t="shared" ref="G38:G40" si="7">F38</f>
        <v>15.93</v>
      </c>
      <c r="H38" s="71">
        <f t="shared" si="6"/>
        <v>-4.2300000000000004</v>
      </c>
    </row>
    <row r="39" spans="1:8" ht="15" customHeight="1" x14ac:dyDescent="0.25">
      <c r="A39" s="150" t="s">
        <v>133</v>
      </c>
      <c r="B39" s="151"/>
      <c r="C39" s="71"/>
      <c r="D39" s="71">
        <v>-9.3699999999999992</v>
      </c>
      <c r="E39" s="71">
        <v>78.66</v>
      </c>
      <c r="F39" s="71">
        <v>73.84</v>
      </c>
      <c r="G39" s="71">
        <f t="shared" si="7"/>
        <v>73.84</v>
      </c>
      <c r="H39" s="71">
        <f t="shared" si="6"/>
        <v>-14.189999999999991</v>
      </c>
    </row>
    <row r="40" spans="1:8" ht="15" customHeight="1" x14ac:dyDescent="0.25">
      <c r="A40" s="150" t="s">
        <v>131</v>
      </c>
      <c r="B40" s="151"/>
      <c r="C40" s="71"/>
      <c r="D40" s="71">
        <v>-0.68</v>
      </c>
      <c r="E40" s="71">
        <v>3.82</v>
      </c>
      <c r="F40" s="71">
        <v>3.67</v>
      </c>
      <c r="G40" s="71">
        <f t="shared" si="7"/>
        <v>3.67</v>
      </c>
      <c r="H40" s="71">
        <f t="shared" si="6"/>
        <v>-0.83000000000000007</v>
      </c>
    </row>
    <row r="41" spans="1:8" ht="17.25" customHeight="1" x14ac:dyDescent="0.25">
      <c r="A41" s="145" t="s">
        <v>117</v>
      </c>
      <c r="B41" s="146"/>
      <c r="C41" s="71"/>
      <c r="D41" s="71"/>
      <c r="E41" s="74">
        <f>E8+E31+E35</f>
        <v>1388.4499999999998</v>
      </c>
      <c r="F41" s="74">
        <f>F8+F31+F35</f>
        <v>1351.88</v>
      </c>
      <c r="G41" s="74">
        <f>G8+G31+G35</f>
        <v>1159.6090000000002</v>
      </c>
      <c r="H41" s="71"/>
    </row>
    <row r="42" spans="1:8" ht="15" customHeight="1" x14ac:dyDescent="0.25">
      <c r="A42" s="145" t="s">
        <v>165</v>
      </c>
      <c r="B42" s="146"/>
      <c r="C42" s="71"/>
      <c r="D42" s="71"/>
      <c r="E42" s="74"/>
      <c r="F42" s="74"/>
      <c r="G42" s="80"/>
      <c r="H42" s="74"/>
    </row>
    <row r="43" spans="1:8" ht="15.75" customHeight="1" x14ac:dyDescent="0.25">
      <c r="A43" s="83" t="s">
        <v>161</v>
      </c>
      <c r="B43" s="84"/>
      <c r="C43" s="71"/>
      <c r="D43" s="74">
        <v>-5.72</v>
      </c>
      <c r="E43" s="74">
        <v>37.64</v>
      </c>
      <c r="F43" s="74">
        <v>36.380000000000003</v>
      </c>
      <c r="G43" s="80">
        <f>F43</f>
        <v>36.380000000000003</v>
      </c>
      <c r="H43" s="74">
        <f>F43-E43+D43+F43-G43</f>
        <v>-6.9799999999999969</v>
      </c>
    </row>
    <row r="44" spans="1:8" ht="27.6" customHeight="1" x14ac:dyDescent="0.25">
      <c r="A44" s="143" t="s">
        <v>162</v>
      </c>
      <c r="B44" s="144"/>
      <c r="C44" s="90">
        <v>7.93</v>
      </c>
      <c r="D44" s="91">
        <v>117.23</v>
      </c>
      <c r="E44" s="91">
        <v>46.42</v>
      </c>
      <c r="F44" s="91">
        <v>46.42</v>
      </c>
      <c r="G44" s="93">
        <v>7.89</v>
      </c>
      <c r="H44" s="91">
        <f>D44+F44-G44</f>
        <v>155.76000000000002</v>
      </c>
    </row>
    <row r="45" spans="1:8" x14ac:dyDescent="0.25">
      <c r="A45" s="117" t="s">
        <v>57</v>
      </c>
      <c r="B45" s="117"/>
      <c r="C45" s="71"/>
      <c r="D45" s="71">
        <v>-0.69</v>
      </c>
      <c r="E45" s="71">
        <v>7.89</v>
      </c>
      <c r="F45" s="71">
        <f>F44*17%</f>
        <v>7.8914000000000009</v>
      </c>
      <c r="G45" s="71">
        <v>7.89</v>
      </c>
      <c r="H45" s="90">
        <f t="shared" ref="H45:H46" si="8">D45+F45-G45</f>
        <v>-0.68859999999999832</v>
      </c>
    </row>
    <row r="46" spans="1:8" ht="13.5" customHeight="1" x14ac:dyDescent="0.25">
      <c r="A46" s="117" t="s">
        <v>125</v>
      </c>
      <c r="B46" s="129"/>
      <c r="C46" s="71"/>
      <c r="D46" s="71">
        <v>117.91</v>
      </c>
      <c r="E46" s="71">
        <f>E44-E45</f>
        <v>38.53</v>
      </c>
      <c r="F46" s="71">
        <f>F44-F45</f>
        <v>38.528599999999997</v>
      </c>
      <c r="G46" s="71">
        <v>0</v>
      </c>
      <c r="H46" s="90">
        <f t="shared" si="8"/>
        <v>156.43860000000001</v>
      </c>
    </row>
    <row r="47" spans="1:8" ht="12.75" customHeight="1" x14ac:dyDescent="0.25">
      <c r="A47" s="149" t="s">
        <v>163</v>
      </c>
      <c r="B47" s="111"/>
      <c r="C47" s="71"/>
      <c r="D47" s="71">
        <v>3</v>
      </c>
      <c r="E47" s="71">
        <v>0</v>
      </c>
      <c r="F47" s="71">
        <v>0</v>
      </c>
      <c r="G47" s="71">
        <v>0</v>
      </c>
      <c r="H47" s="74">
        <f>F47-E47+D47+F47-G47</f>
        <v>3</v>
      </c>
    </row>
    <row r="48" spans="1:8" x14ac:dyDescent="0.25">
      <c r="A48" s="117" t="s">
        <v>77</v>
      </c>
      <c r="B48" s="117"/>
      <c r="C48" s="71"/>
      <c r="D48" s="71">
        <v>0</v>
      </c>
      <c r="E48" s="71">
        <v>0</v>
      </c>
      <c r="F48" s="71">
        <v>0</v>
      </c>
      <c r="G48" s="71">
        <v>0</v>
      </c>
      <c r="H48" s="71">
        <v>0</v>
      </c>
    </row>
    <row r="49" spans="1:10" ht="16.5" customHeight="1" x14ac:dyDescent="0.25">
      <c r="A49" s="128" t="s">
        <v>164</v>
      </c>
      <c r="B49" s="129"/>
      <c r="C49" s="71" t="s">
        <v>127</v>
      </c>
      <c r="D49" s="74">
        <v>11.62</v>
      </c>
      <c r="E49" s="71">
        <v>4.8</v>
      </c>
      <c r="F49" s="71">
        <v>4.8</v>
      </c>
      <c r="G49" s="71">
        <v>0.82</v>
      </c>
      <c r="H49" s="74">
        <f>D49+F49-G49</f>
        <v>15.599999999999998</v>
      </c>
    </row>
    <row r="50" spans="1:10" ht="16.5" customHeight="1" x14ac:dyDescent="0.25">
      <c r="A50" s="117" t="s">
        <v>126</v>
      </c>
      <c r="B50" s="129"/>
      <c r="C50" s="71"/>
      <c r="D50" s="71">
        <v>0</v>
      </c>
      <c r="E50" s="71">
        <v>0.82</v>
      </c>
      <c r="F50" s="71">
        <v>0.82</v>
      </c>
      <c r="G50" s="71">
        <v>0.82</v>
      </c>
      <c r="H50" s="71">
        <v>0</v>
      </c>
    </row>
    <row r="51" spans="1:10" ht="16.5" customHeight="1" x14ac:dyDescent="0.25">
      <c r="A51" s="123" t="s">
        <v>117</v>
      </c>
      <c r="B51" s="124"/>
      <c r="C51" s="71"/>
      <c r="D51" s="71"/>
      <c r="E51" s="74">
        <f>E41+E43+E44+E49</f>
        <v>1477.31</v>
      </c>
      <c r="F51" s="74">
        <f>F41+F43+F44+F49</f>
        <v>1439.4800000000002</v>
      </c>
      <c r="G51" s="74">
        <f>G41+G43+G44+G49</f>
        <v>1204.6990000000003</v>
      </c>
      <c r="H51" s="71"/>
    </row>
    <row r="52" spans="1:10" ht="15" customHeight="1" x14ac:dyDescent="0.25">
      <c r="A52" s="125" t="s">
        <v>124</v>
      </c>
      <c r="B52" s="126"/>
      <c r="C52" s="85"/>
      <c r="D52" s="85">
        <v>-1098.4100000000001</v>
      </c>
      <c r="E52" s="86"/>
      <c r="F52" s="86"/>
      <c r="G52" s="85"/>
      <c r="H52" s="85">
        <f>F51-E51+D52+F51-G51</f>
        <v>-901.45899999999983</v>
      </c>
    </row>
    <row r="53" spans="1:10" ht="23.25" customHeight="1" x14ac:dyDescent="0.25">
      <c r="A53" s="127" t="s">
        <v>147</v>
      </c>
      <c r="B53" s="127"/>
      <c r="C53" s="87"/>
      <c r="D53" s="87"/>
      <c r="E53" s="86"/>
      <c r="F53" s="86"/>
      <c r="G53" s="86"/>
      <c r="H53" s="86">
        <f>H55+H54</f>
        <v>-901.45899999999995</v>
      </c>
      <c r="J53" s="92"/>
    </row>
    <row r="54" spans="1:10" ht="18" customHeight="1" x14ac:dyDescent="0.25">
      <c r="A54" s="127" t="s">
        <v>122</v>
      </c>
      <c r="B54" s="148"/>
      <c r="C54" s="87"/>
      <c r="D54" s="87"/>
      <c r="E54" s="86"/>
      <c r="F54" s="86"/>
      <c r="G54" s="86"/>
      <c r="H54" s="86">
        <f>H46+H49+H47</f>
        <v>175.0386</v>
      </c>
    </row>
    <row r="55" spans="1:10" ht="18.75" customHeight="1" x14ac:dyDescent="0.25">
      <c r="A55" s="127" t="s">
        <v>123</v>
      </c>
      <c r="B55" s="148"/>
      <c r="C55" s="87"/>
      <c r="D55" s="87"/>
      <c r="E55" s="86"/>
      <c r="F55" s="86"/>
      <c r="G55" s="86"/>
      <c r="H55" s="86">
        <f>H8+H31+H35+H43+H45</f>
        <v>-1076.4975999999999</v>
      </c>
    </row>
    <row r="56" spans="1:10" ht="13.5" customHeight="1" x14ac:dyDescent="0.25">
      <c r="A56" s="56"/>
      <c r="B56" s="56"/>
      <c r="C56" s="26"/>
      <c r="D56" s="26"/>
      <c r="E56" s="26"/>
      <c r="F56" s="26"/>
      <c r="G56" s="26"/>
      <c r="H56" s="26"/>
    </row>
    <row r="57" spans="1:10" ht="15.75" customHeight="1" x14ac:dyDescent="0.25">
      <c r="A57" s="121"/>
      <c r="B57" s="122"/>
      <c r="C57" s="122"/>
      <c r="D57" s="122"/>
      <c r="E57" s="122"/>
      <c r="F57" s="122"/>
      <c r="G57" s="122"/>
      <c r="H57" s="122"/>
    </row>
    <row r="58" spans="1:10" ht="14.25" customHeight="1" x14ac:dyDescent="0.25"/>
    <row r="59" spans="1:10" x14ac:dyDescent="0.25">
      <c r="A59" s="19" t="s">
        <v>148</v>
      </c>
      <c r="D59" s="21"/>
      <c r="E59" s="21"/>
      <c r="F59" s="21"/>
      <c r="G59" s="21"/>
    </row>
    <row r="60" spans="1:10" x14ac:dyDescent="0.25">
      <c r="A60" s="112" t="s">
        <v>60</v>
      </c>
      <c r="B60" s="130"/>
      <c r="C60" s="130"/>
      <c r="D60" s="114"/>
      <c r="E60" s="32" t="s">
        <v>61</v>
      </c>
      <c r="F60" s="32" t="s">
        <v>62</v>
      </c>
      <c r="G60" s="32" t="s">
        <v>118</v>
      </c>
      <c r="H60" s="6" t="s">
        <v>119</v>
      </c>
    </row>
    <row r="61" spans="1:10" x14ac:dyDescent="0.25">
      <c r="A61" s="109" t="s">
        <v>149</v>
      </c>
      <c r="B61" s="110"/>
      <c r="C61" s="110"/>
      <c r="D61" s="111"/>
      <c r="E61" s="33">
        <v>43466</v>
      </c>
      <c r="F61" s="32" t="s">
        <v>150</v>
      </c>
      <c r="G61" s="34">
        <v>31.94</v>
      </c>
      <c r="H61" s="6" t="s">
        <v>151</v>
      </c>
    </row>
    <row r="62" spans="1:10" x14ac:dyDescent="0.25">
      <c r="A62" s="109" t="s">
        <v>152</v>
      </c>
      <c r="B62" s="110"/>
      <c r="C62" s="110"/>
      <c r="D62" s="111"/>
      <c r="E62" s="33">
        <v>43556</v>
      </c>
      <c r="F62" s="32" t="s">
        <v>134</v>
      </c>
      <c r="G62" s="34">
        <v>0.61</v>
      </c>
      <c r="H62" s="6" t="s">
        <v>120</v>
      </c>
    </row>
    <row r="63" spans="1:10" ht="23.25" x14ac:dyDescent="0.25">
      <c r="A63" s="109" t="s">
        <v>153</v>
      </c>
      <c r="B63" s="110"/>
      <c r="C63" s="110"/>
      <c r="D63" s="111"/>
      <c r="E63" s="33">
        <v>43739</v>
      </c>
      <c r="F63" s="32">
        <v>1</v>
      </c>
      <c r="G63" s="34">
        <v>70</v>
      </c>
      <c r="H63" s="59" t="s">
        <v>154</v>
      </c>
    </row>
    <row r="64" spans="1:10" ht="23.25" x14ac:dyDescent="0.25">
      <c r="A64" s="109" t="s">
        <v>155</v>
      </c>
      <c r="B64" s="110"/>
      <c r="C64" s="110"/>
      <c r="D64" s="111"/>
      <c r="E64" s="33">
        <v>43770</v>
      </c>
      <c r="F64" s="32">
        <v>1</v>
      </c>
      <c r="G64" s="34">
        <v>10</v>
      </c>
      <c r="H64" s="59" t="s">
        <v>156</v>
      </c>
    </row>
    <row r="65" spans="1:8" s="4" customFormat="1" x14ac:dyDescent="0.25">
      <c r="A65" s="118" t="s">
        <v>8</v>
      </c>
      <c r="B65" s="119"/>
      <c r="C65" s="119"/>
      <c r="D65" s="120"/>
      <c r="E65" s="60"/>
      <c r="F65" s="61"/>
      <c r="G65" s="62">
        <f>SUM(G61:G64)</f>
        <v>112.55000000000001</v>
      </c>
      <c r="H65" s="63"/>
    </row>
    <row r="66" spans="1:8" ht="32.25" customHeight="1" x14ac:dyDescent="0.25">
      <c r="A66" s="19" t="s">
        <v>49</v>
      </c>
      <c r="D66" s="21"/>
      <c r="E66" s="21"/>
      <c r="F66" s="21"/>
      <c r="G66" s="21"/>
    </row>
    <row r="67" spans="1:8" x14ac:dyDescent="0.25">
      <c r="A67" s="19" t="s">
        <v>50</v>
      </c>
      <c r="D67" s="21"/>
      <c r="E67" s="21"/>
      <c r="F67" s="21"/>
      <c r="G67" s="21"/>
    </row>
    <row r="68" spans="1:8" ht="37.15" customHeight="1" x14ac:dyDescent="0.25">
      <c r="A68" s="112" t="s">
        <v>63</v>
      </c>
      <c r="B68" s="130"/>
      <c r="C68" s="130"/>
      <c r="D68" s="130"/>
      <c r="E68" s="114"/>
      <c r="F68" s="36" t="s">
        <v>62</v>
      </c>
      <c r="G68" s="35" t="s">
        <v>157</v>
      </c>
    </row>
    <row r="69" spans="1:8" x14ac:dyDescent="0.25">
      <c r="A69" s="109" t="s">
        <v>64</v>
      </c>
      <c r="B69" s="110"/>
      <c r="C69" s="110"/>
      <c r="D69" s="110"/>
      <c r="E69" s="111"/>
      <c r="F69" s="32">
        <v>2</v>
      </c>
      <c r="G69" s="32">
        <v>827.39</v>
      </c>
    </row>
    <row r="70" spans="1:8" x14ac:dyDescent="0.25">
      <c r="A70" s="40"/>
      <c r="B70" s="41"/>
      <c r="C70" s="41"/>
      <c r="D70" s="41"/>
      <c r="E70" s="41"/>
      <c r="F70" s="42"/>
      <c r="G70" s="42"/>
    </row>
    <row r="71" spans="1:8" x14ac:dyDescent="0.25">
      <c r="A71" s="46" t="s">
        <v>78</v>
      </c>
      <c r="B71" s="47"/>
      <c r="C71" s="47"/>
      <c r="D71" s="47"/>
      <c r="E71" s="47"/>
      <c r="F71" s="32"/>
      <c r="G71" s="32"/>
    </row>
    <row r="72" spans="1:8" x14ac:dyDescent="0.25">
      <c r="A72" s="112" t="s">
        <v>79</v>
      </c>
      <c r="B72" s="113"/>
      <c r="C72" s="107" t="s">
        <v>80</v>
      </c>
      <c r="D72" s="113"/>
      <c r="E72" s="32" t="s">
        <v>81</v>
      </c>
      <c r="F72" s="32" t="s">
        <v>82</v>
      </c>
      <c r="G72" s="32" t="s">
        <v>83</v>
      </c>
    </row>
    <row r="73" spans="1:8" x14ac:dyDescent="0.25">
      <c r="A73" s="112" t="s">
        <v>100</v>
      </c>
      <c r="B73" s="113"/>
      <c r="C73" s="107" t="s">
        <v>59</v>
      </c>
      <c r="D73" s="114"/>
      <c r="E73" s="32">
        <v>2</v>
      </c>
      <c r="F73" s="32" t="s">
        <v>59</v>
      </c>
      <c r="G73" s="32" t="s">
        <v>59</v>
      </c>
    </row>
    <row r="74" spans="1:8" x14ac:dyDescent="0.25">
      <c r="A74" s="43"/>
      <c r="B74" s="44"/>
      <c r="C74" s="26"/>
      <c r="D74" s="45"/>
      <c r="E74" s="42"/>
      <c r="F74" s="42"/>
      <c r="G74" s="42"/>
    </row>
    <row r="75" spans="1:8" x14ac:dyDescent="0.25">
      <c r="A75" s="19" t="s">
        <v>115</v>
      </c>
      <c r="D75" s="21"/>
      <c r="E75" s="21"/>
      <c r="F75" s="21"/>
      <c r="G75" s="21"/>
    </row>
    <row r="76" spans="1:8" x14ac:dyDescent="0.25">
      <c r="A76" s="19" t="s">
        <v>160</v>
      </c>
      <c r="D76" s="21"/>
      <c r="E76" s="21"/>
      <c r="F76" s="21"/>
      <c r="G76" s="21"/>
    </row>
    <row r="77" spans="1:8" x14ac:dyDescent="0.25">
      <c r="A77" s="19"/>
      <c r="D77" s="21"/>
      <c r="E77" s="21"/>
      <c r="F77" s="21"/>
      <c r="G77" s="21"/>
    </row>
    <row r="78" spans="1:8" x14ac:dyDescent="0.25">
      <c r="A78" s="115" t="s">
        <v>167</v>
      </c>
      <c r="B78" s="116"/>
      <c r="C78" s="116"/>
      <c r="D78" s="116"/>
      <c r="E78" s="116"/>
      <c r="F78" s="116"/>
      <c r="G78" s="116"/>
    </row>
    <row r="79" spans="1:8" ht="33.6" customHeight="1" x14ac:dyDescent="0.25">
      <c r="A79" s="116"/>
      <c r="B79" s="116"/>
      <c r="C79" s="116"/>
      <c r="D79" s="116"/>
      <c r="E79" s="116"/>
      <c r="F79" s="116"/>
      <c r="G79" s="116"/>
    </row>
    <row r="80" spans="1:8" ht="24" hidden="1" customHeight="1" x14ac:dyDescent="0.25">
      <c r="A80" s="55"/>
      <c r="B80" s="55"/>
      <c r="C80" s="55"/>
      <c r="D80" s="55"/>
      <c r="E80" s="55"/>
      <c r="F80" s="55"/>
      <c r="G80" s="55"/>
      <c r="H80" s="55"/>
    </row>
    <row r="81" spans="1:7" x14ac:dyDescent="0.25">
      <c r="A81" s="55"/>
      <c r="B81" s="55"/>
      <c r="C81" s="55"/>
      <c r="D81" s="55"/>
      <c r="E81" s="55"/>
      <c r="F81" s="55"/>
      <c r="G81" s="55"/>
    </row>
    <row r="82" spans="1:7" x14ac:dyDescent="0.25">
      <c r="A82" s="19" t="s">
        <v>84</v>
      </c>
      <c r="B82" s="94"/>
      <c r="C82" s="95"/>
      <c r="D82" s="4"/>
      <c r="E82" s="4"/>
      <c r="F82" s="4"/>
    </row>
    <row r="83" spans="1:7" x14ac:dyDescent="0.25">
      <c r="A83" s="19" t="s">
        <v>85</v>
      </c>
      <c r="B83" s="94"/>
      <c r="C83" s="95"/>
      <c r="D83" s="4"/>
      <c r="E83" s="19" t="s">
        <v>158</v>
      </c>
      <c r="F83" s="4"/>
    </row>
    <row r="84" spans="1:7" x14ac:dyDescent="0.25">
      <c r="A84" s="19" t="s">
        <v>86</v>
      </c>
      <c r="B84" s="94"/>
      <c r="C84" s="95"/>
      <c r="D84" s="4"/>
      <c r="E84" s="4"/>
      <c r="F84" s="4"/>
    </row>
    <row r="85" spans="1:7" x14ac:dyDescent="0.25">
      <c r="A85" s="21"/>
      <c r="B85" s="48"/>
    </row>
    <row r="86" spans="1:7" x14ac:dyDescent="0.25">
      <c r="A86" s="17" t="s">
        <v>166</v>
      </c>
    </row>
    <row r="87" spans="1:7" x14ac:dyDescent="0.25">
      <c r="A87" s="17" t="s">
        <v>87</v>
      </c>
    </row>
    <row r="88" spans="1:7" x14ac:dyDescent="0.25">
      <c r="A88" s="17" t="s">
        <v>159</v>
      </c>
    </row>
    <row r="89" spans="1:7" x14ac:dyDescent="0.25">
      <c r="A89" s="17" t="s">
        <v>88</v>
      </c>
    </row>
    <row r="90" spans="1:7" x14ac:dyDescent="0.25">
      <c r="A90" s="17"/>
    </row>
  </sheetData>
  <mergeCells count="52">
    <mergeCell ref="A54:B54"/>
    <mergeCell ref="A55:B55"/>
    <mergeCell ref="A47:B47"/>
    <mergeCell ref="A37:B37"/>
    <mergeCell ref="A38:B38"/>
    <mergeCell ref="A39:B39"/>
    <mergeCell ref="A40:B40"/>
    <mergeCell ref="A46:B46"/>
    <mergeCell ref="A42:B42"/>
    <mergeCell ref="A23:B23"/>
    <mergeCell ref="A26:B26"/>
    <mergeCell ref="A29:B29"/>
    <mergeCell ref="A31:B31"/>
    <mergeCell ref="A44:B44"/>
    <mergeCell ref="A33:B33"/>
    <mergeCell ref="A41:B41"/>
    <mergeCell ref="A35:B35"/>
    <mergeCell ref="A27:B27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48:B48"/>
    <mergeCell ref="A45:B45"/>
    <mergeCell ref="A72:B72"/>
    <mergeCell ref="A65:D65"/>
    <mergeCell ref="A57:H57"/>
    <mergeCell ref="A51:B51"/>
    <mergeCell ref="A52:B52"/>
    <mergeCell ref="A53:B53"/>
    <mergeCell ref="A49:B49"/>
    <mergeCell ref="A50:B50"/>
    <mergeCell ref="A64:D64"/>
    <mergeCell ref="A61:D61"/>
    <mergeCell ref="A60:D60"/>
    <mergeCell ref="A68:E68"/>
    <mergeCell ref="A69:E69"/>
    <mergeCell ref="A62:D62"/>
    <mergeCell ref="A63:D63"/>
    <mergeCell ref="A73:B73"/>
    <mergeCell ref="C72:D72"/>
    <mergeCell ref="C73:D73"/>
    <mergeCell ref="A78:G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2020-02-27T03:26:15Z</cp:lastPrinted>
  <dcterms:created xsi:type="dcterms:W3CDTF">2013-02-18T04:38:06Z</dcterms:created>
  <dcterms:modified xsi:type="dcterms:W3CDTF">2020-03-19T03:34:39Z</dcterms:modified>
</cp:coreProperties>
</file>