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0" i="8" l="1"/>
  <c r="G30" i="8"/>
  <c r="G29" i="8"/>
  <c r="G26" i="8"/>
  <c r="G25" i="8"/>
  <c r="G23" i="8"/>
  <c r="G22" i="8"/>
  <c r="G20" i="8"/>
  <c r="G19" i="8"/>
  <c r="G17" i="8"/>
  <c r="G16" i="8"/>
  <c r="G14" i="8"/>
  <c r="G13" i="8"/>
  <c r="F34" i="8"/>
  <c r="E34" i="8"/>
  <c r="F33" i="8"/>
  <c r="E33" i="8"/>
  <c r="F8" i="8"/>
  <c r="F10" i="8"/>
  <c r="E8" i="8"/>
  <c r="E10" i="8"/>
  <c r="F9" i="8"/>
  <c r="E9" i="8"/>
  <c r="F30" i="8"/>
  <c r="E30" i="8"/>
  <c r="F29" i="8"/>
  <c r="E2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3" i="8"/>
  <c r="F13" i="8"/>
  <c r="E14" i="8"/>
  <c r="H41" i="8"/>
  <c r="H40" i="8"/>
  <c r="H39" i="8"/>
  <c r="H38" i="8"/>
  <c r="F36" i="8"/>
  <c r="E36" i="8"/>
  <c r="H36" i="8"/>
  <c r="D29" i="8"/>
  <c r="D25" i="8"/>
  <c r="D19" i="8"/>
  <c r="D22" i="8"/>
  <c r="D16" i="8"/>
  <c r="D13" i="8"/>
  <c r="D9" i="8"/>
  <c r="C25" i="8"/>
  <c r="C9" i="8"/>
  <c r="F42" i="8"/>
  <c r="F58" i="8"/>
  <c r="E42" i="8"/>
  <c r="E58" i="8"/>
  <c r="G8" i="8"/>
  <c r="G32" i="8"/>
  <c r="G42" i="8"/>
  <c r="G58" i="8"/>
  <c r="H59" i="8"/>
  <c r="H60" i="8"/>
  <c r="H46" i="8"/>
  <c r="H56" i="8"/>
  <c r="H61" i="8"/>
  <c r="H8" i="8"/>
  <c r="H32" i="8"/>
  <c r="H44" i="8"/>
  <c r="H62" i="8"/>
  <c r="G9" i="8"/>
  <c r="G74" i="8"/>
  <c r="H53" i="8"/>
  <c r="H33" i="8"/>
  <c r="H34" i="8"/>
  <c r="F52" i="8"/>
  <c r="E5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<sst xmlns="http://schemas.openxmlformats.org/spreadsheetml/2006/main" count="196" uniqueCount="173">
  <si>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</si>
  <si>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</si>
  <si>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</si>
  <si>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</si>
  <si>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</si>
  <si>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</si>
  <si>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</si>
  <si>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</si>
  <si>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</si>
  <si>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</si>
  <si>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</si>
  <si>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</si>
  <si>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</si>
  <si>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</si>
  <si>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</si>
  <si>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</si>
  <si>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</si>
  <si>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</si>
  <si>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</si>
  <si>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</si>
  <si>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</si>
  <si>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</si>
  <si>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</si>
  <si>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</si>
  <si>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</si>
  <si>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</si>
  <si>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</si>
  <si>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</si>
  <si>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</si>
  <si>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</si>
  <si>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</si>
  <si>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</si>
  <si>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</si>
  <si>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</si>
  <si>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</si>
  <si>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</si>
  <si>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</si>
  <si>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</si>
  <si>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</si>
  <si>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</si>
  <si>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</si>
  <si>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</si>
  <si>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</si>
  <si>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</si>
  <si>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</si>
  <si>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</si>
  <si>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</si>
  <si>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</si>
  <si>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</si>
  <si>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</si>
  <si>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</si>
  <si>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</si>
  <si>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</si>
  <si>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</si>
  <si>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</si>
  <si>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</si>
  <si>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</si>
  <si>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</si>
  <si>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</si>
  <si>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</si>
  <si>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</si>
  <si>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</si>
  <si>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</si>
  <si>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</si>
  <si>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</si>
  <si>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</si>
  <si>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</si>
  <si>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</si>
  <si>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</si>
  <si>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</si>
  <si>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</si>
  <si>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</si>
  <si>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</si>
  <si>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</si>
  <si>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</si>
  <si>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</si>
  <si>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</si>
  <si>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</si>
  <si>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</si>
  <si>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</si>
  <si>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</si>
  <si>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</si>
  <si>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</si>
  <si>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</si>
  <si>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</si>
  <si>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</si>
  <si>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</si>
  <si>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</si>
  <si>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</si>
  <si>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</si>
  <si>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</si>
  <si>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</si>
  <si>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</si>
  <si>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</si>
  <si>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</si>
  <si>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</si>
  <si>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</si>
  <si>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</si>
  <si>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</si>
  <si>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</si>
  <si>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</si>
  <si>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</si>
  <si>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Договор Управления</t>
  </si>
  <si>
    <t>от 27 апреля 2005 года серия 25 № 01277949</t>
  </si>
  <si>
    <t>№ 137 по проспекту Красного Знамени</t>
  </si>
  <si>
    <t>10 этажей</t>
  </si>
  <si>
    <t>1 подъезд</t>
  </si>
  <si>
    <t>1 м/провод</t>
  </si>
  <si>
    <t>1 лифт</t>
  </si>
  <si>
    <t xml:space="preserve">                              01 января 2008 года</t>
  </si>
  <si>
    <t>проспект Красного Знамени, 137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</si>
  <si>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</si>
  <si>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</si>
  <si>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</si>
  <si>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</si>
  <si>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</si>
  <si>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</si>
  <si>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</si>
  <si>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</si>
  <si>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</si>
  <si>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</si>
  <si>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</si>
  <si>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</si>
  <si>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</si>
  <si>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</si>
  <si>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</si>
  <si>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</si>
  <si>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</si>
  <si>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</si>
  <si>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количество проживающих</t>
  </si>
  <si>
    <t>148 чел</t>
  </si>
  <si>
    <t>итого по дому:</t>
  </si>
  <si>
    <t>прочие работы и услуги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</si>
  <si>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</si>
  <si>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</si>
  <si>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</si>
  <si>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</si>
  <si>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</si>
  <si>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</si>
  <si>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</si>
  <si>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 т.ч на текущий ремонт</t>
  </si>
  <si>
    <t>Обслуживание теплового счетчика</t>
  </si>
  <si>
    <t>3,0 в мес</t>
  </si>
  <si>
    <t>1. Текущий ремонт коммуникаций, проходящих через нежилые помещения</t>
  </si>
  <si>
    <t>2. Реклама в лифтах</t>
  </si>
  <si>
    <t>3. ОктопусНет (интернет)</t>
  </si>
  <si>
    <t>в т.ч  услуги по управлению налоги</t>
  </si>
  <si>
    <t>400 р/мес</t>
  </si>
  <si>
    <t>3.коммунальные услуги, всего,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</si>
  <si>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</si>
  <si>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</si>
  <si>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</si>
  <si>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</si>
  <si>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</si>
  <si>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ООО "ТСГ"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</si>
  <si>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</si>
  <si>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</si>
  <si>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</si>
  <si>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</si>
  <si>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</si>
  <si>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</si>
  <si>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Мойка и дезинфекция мусоропровода</t>
  </si>
  <si>
    <t>ИП Трунов А.А,</t>
  </si>
  <si>
    <t>контейнер для мусора</t>
  </si>
  <si>
    <t>Амур-Тара</t>
  </si>
  <si>
    <t>двери металличческие на подвал</t>
  </si>
  <si>
    <t>1 шт</t>
  </si>
  <si>
    <t>замена трубопровода ХГВС (розлив)</t>
  </si>
  <si>
    <t>224 п.м</t>
  </si>
  <si>
    <t>Всего: 1356,0 кв.м</t>
  </si>
  <si>
    <t xml:space="preserve">План по статье "Текущий ремонт" на 2019 год. </t>
  </si>
  <si>
    <t>Планов на 2019 год нет  в связи с задолженностью по средствам, вложенным Управляющей компанией в текущий ремонт общедомового имущества.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</si>
  <si>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117/01 от 24.01.2019 года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</si>
</sst>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/>
    <xf numFmtId="0" fontId="9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14" sqref="E1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155</v>
      </c>
      <c r="C1" s="1"/>
    </row>
    <row r="2" spans="1:4" ht="15" customHeight="1" x14ac:dyDescent="0.25">
      <c r="A2" s="2" t="s">
        <v>56</v>
      </c>
      <c r="C2" s="4"/>
    </row>
    <row r="3" spans="1:4" ht="15.75" x14ac:dyDescent="0.25">
      <c r="B3" s="4" t="s">
        <v>11</v>
      </c>
      <c r="C3" s="24" t="s">
        <v>104</v>
      </c>
    </row>
    <row r="4" spans="1:4" ht="14.25" customHeight="1" x14ac:dyDescent="0.25">
      <c r="A4" s="22" t="s">
        <v>172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57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54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6" t="s">
        <v>13</v>
      </c>
      <c r="D9" s="107"/>
    </row>
    <row r="10" spans="1:4" s="3" customFormat="1" ht="24" customHeight="1" x14ac:dyDescent="0.25">
      <c r="A10" s="12" t="s">
        <v>2</v>
      </c>
      <c r="B10" s="15" t="s">
        <v>14</v>
      </c>
      <c r="C10" s="108" t="s">
        <v>103</v>
      </c>
      <c r="D10" s="109"/>
    </row>
    <row r="11" spans="1:4" s="3" customFormat="1" ht="15" customHeight="1" x14ac:dyDescent="0.25">
      <c r="A11" s="12" t="s">
        <v>3</v>
      </c>
      <c r="B11" s="13" t="s">
        <v>15</v>
      </c>
      <c r="C11" s="106" t="s">
        <v>16</v>
      </c>
      <c r="D11" s="107"/>
    </row>
    <row r="12" spans="1:4" s="3" customFormat="1" ht="15" customHeight="1" x14ac:dyDescent="0.25">
      <c r="A12" s="66" t="s">
        <v>4</v>
      </c>
      <c r="B12" s="67" t="s">
        <v>111</v>
      </c>
      <c r="C12" s="60" t="s">
        <v>112</v>
      </c>
      <c r="D12" s="61" t="s">
        <v>113</v>
      </c>
    </row>
    <row r="13" spans="1:4" s="3" customFormat="1" ht="15" customHeight="1" x14ac:dyDescent="0.25">
      <c r="A13" s="68"/>
      <c r="B13" s="69"/>
      <c r="C13" s="60" t="s">
        <v>114</v>
      </c>
      <c r="D13" s="61" t="s">
        <v>115</v>
      </c>
    </row>
    <row r="14" spans="1:4" s="3" customFormat="1" ht="15" customHeight="1" x14ac:dyDescent="0.25">
      <c r="A14" s="68"/>
      <c r="B14" s="69"/>
      <c r="C14" s="60" t="s">
        <v>116</v>
      </c>
      <c r="D14" s="61" t="s">
        <v>117</v>
      </c>
    </row>
    <row r="15" spans="1:4" s="3" customFormat="1" ht="15" customHeight="1" x14ac:dyDescent="0.25">
      <c r="A15" s="68"/>
      <c r="B15" s="69"/>
      <c r="C15" s="60" t="s">
        <v>118</v>
      </c>
      <c r="D15" s="61" t="s">
        <v>119</v>
      </c>
    </row>
    <row r="16" spans="1:4" s="3" customFormat="1" ht="15" customHeight="1" x14ac:dyDescent="0.25">
      <c r="A16" s="68"/>
      <c r="B16" s="69"/>
      <c r="C16" s="60" t="s">
        <v>120</v>
      </c>
      <c r="D16" s="61" t="s">
        <v>121</v>
      </c>
    </row>
    <row r="17" spans="1:5" s="3" customFormat="1" ht="15" customHeight="1" x14ac:dyDescent="0.25">
      <c r="A17" s="68"/>
      <c r="B17" s="69"/>
      <c r="C17" s="60" t="s">
        <v>122</v>
      </c>
      <c r="D17" s="61" t="s">
        <v>123</v>
      </c>
    </row>
    <row r="18" spans="1:5" s="3" customFormat="1" ht="15" customHeight="1" x14ac:dyDescent="0.25">
      <c r="A18" s="70"/>
      <c r="B18" s="71"/>
      <c r="C18" s="60" t="s">
        <v>124</v>
      </c>
      <c r="D18" s="61" t="s">
        <v>125</v>
      </c>
    </row>
    <row r="19" spans="1:5" s="3" customFormat="1" ht="14.25" customHeight="1" x14ac:dyDescent="0.25">
      <c r="A19" s="12" t="s">
        <v>5</v>
      </c>
      <c r="B19" s="13" t="s">
        <v>17</v>
      </c>
      <c r="C19" s="110" t="s">
        <v>19</v>
      </c>
      <c r="D19" s="111"/>
    </row>
    <row r="20" spans="1:5" s="3" customFormat="1" x14ac:dyDescent="0.25">
      <c r="A20" s="12" t="s">
        <v>6</v>
      </c>
      <c r="B20" s="13" t="s">
        <v>18</v>
      </c>
      <c r="C20" s="110" t="s">
        <v>62</v>
      </c>
      <c r="D20" s="112"/>
    </row>
    <row r="21" spans="1:5" s="3" customFormat="1" ht="16.5" customHeight="1" x14ac:dyDescent="0.25">
      <c r="A21" s="12" t="s">
        <v>7</v>
      </c>
      <c r="B21" s="13" t="s">
        <v>20</v>
      </c>
      <c r="C21" s="108" t="s">
        <v>21</v>
      </c>
      <c r="D21" s="109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22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23</v>
      </c>
      <c r="C25" s="7" t="s">
        <v>24</v>
      </c>
      <c r="D25" s="9" t="s">
        <v>25</v>
      </c>
    </row>
    <row r="26" spans="1:5" s="5" customFormat="1" ht="28.5" customHeight="1" x14ac:dyDescent="0.25">
      <c r="A26" s="113" t="s">
        <v>28</v>
      </c>
      <c r="B26" s="114"/>
      <c r="C26" s="114"/>
      <c r="D26" s="115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98</v>
      </c>
      <c r="C28" s="6" t="s">
        <v>26</v>
      </c>
      <c r="D28" s="6" t="s">
        <v>27</v>
      </c>
    </row>
    <row r="29" spans="1:5" x14ac:dyDescent="0.25">
      <c r="A29" s="20" t="s">
        <v>29</v>
      </c>
      <c r="B29" s="19"/>
      <c r="C29" s="19"/>
      <c r="D29" s="19"/>
    </row>
    <row r="30" spans="1:5" ht="12.75" customHeight="1" x14ac:dyDescent="0.25">
      <c r="A30" s="7">
        <v>1</v>
      </c>
      <c r="B30" s="6" t="s">
        <v>99</v>
      </c>
      <c r="C30" s="6" t="s">
        <v>100</v>
      </c>
      <c r="D30" s="10" t="s">
        <v>101</v>
      </c>
      <c r="E30" t="s">
        <v>97</v>
      </c>
    </row>
    <row r="31" spans="1:5" x14ac:dyDescent="0.25">
      <c r="A31" s="20" t="s">
        <v>45</v>
      </c>
      <c r="B31" s="19"/>
      <c r="C31" s="19"/>
      <c r="D31" s="19"/>
    </row>
    <row r="32" spans="1:5" ht="13.5" customHeight="1" x14ac:dyDescent="0.25">
      <c r="A32" s="20" t="s">
        <v>46</v>
      </c>
      <c r="B32" s="19"/>
      <c r="C32" s="19"/>
      <c r="D32" s="19"/>
    </row>
    <row r="33" spans="1:4" ht="12" customHeight="1" x14ac:dyDescent="0.25">
      <c r="A33" s="7">
        <v>1</v>
      </c>
      <c r="B33" s="6" t="s">
        <v>30</v>
      </c>
      <c r="C33" s="6" t="s">
        <v>128</v>
      </c>
      <c r="D33" s="10" t="s">
        <v>31</v>
      </c>
    </row>
    <row r="34" spans="1:4" x14ac:dyDescent="0.25">
      <c r="A34" s="20" t="s">
        <v>32</v>
      </c>
      <c r="B34" s="19"/>
      <c r="C34" s="19"/>
      <c r="D34" s="19"/>
    </row>
    <row r="35" spans="1:4" ht="14.25" customHeight="1" x14ac:dyDescent="0.25">
      <c r="A35" s="7">
        <v>1</v>
      </c>
      <c r="B35" s="6" t="s">
        <v>33</v>
      </c>
      <c r="C35" s="6" t="s">
        <v>26</v>
      </c>
      <c r="D35" s="6" t="s">
        <v>34</v>
      </c>
    </row>
    <row r="36" spans="1:4" ht="13.5" customHeight="1" x14ac:dyDescent="0.25">
      <c r="A36" s="20" t="s">
        <v>35</v>
      </c>
      <c r="B36" s="19"/>
      <c r="C36" s="19"/>
      <c r="D36" s="19"/>
    </row>
    <row r="37" spans="1:4" x14ac:dyDescent="0.25">
      <c r="A37" s="7">
        <v>1</v>
      </c>
      <c r="B37" s="6" t="s">
        <v>36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55</v>
      </c>
      <c r="B39" s="19"/>
      <c r="C39" s="19"/>
      <c r="D39" s="19"/>
    </row>
    <row r="40" spans="1:4" x14ac:dyDescent="0.25">
      <c r="A40" s="7">
        <v>1</v>
      </c>
      <c r="B40" s="6" t="s">
        <v>37</v>
      </c>
      <c r="C40" s="103">
        <v>1994</v>
      </c>
      <c r="D40" s="104"/>
    </row>
    <row r="41" spans="1:4" x14ac:dyDescent="0.25">
      <c r="A41" s="7">
        <v>2</v>
      </c>
      <c r="B41" s="6" t="s">
        <v>39</v>
      </c>
      <c r="C41" s="103" t="s">
        <v>105</v>
      </c>
      <c r="D41" s="104"/>
    </row>
    <row r="42" spans="1:4" ht="15" customHeight="1" x14ac:dyDescent="0.25">
      <c r="A42" s="7">
        <v>3</v>
      </c>
      <c r="B42" s="6" t="s">
        <v>40</v>
      </c>
      <c r="C42" s="103" t="s">
        <v>106</v>
      </c>
      <c r="D42" s="105"/>
    </row>
    <row r="43" spans="1:4" x14ac:dyDescent="0.25">
      <c r="A43" s="7">
        <v>4</v>
      </c>
      <c r="B43" s="6" t="s">
        <v>38</v>
      </c>
      <c r="C43" s="103" t="s">
        <v>108</v>
      </c>
      <c r="D43" s="105"/>
    </row>
    <row r="44" spans="1:4" x14ac:dyDescent="0.25">
      <c r="A44" s="7">
        <v>5</v>
      </c>
      <c r="B44" s="6" t="s">
        <v>41</v>
      </c>
      <c r="C44" s="103" t="s">
        <v>107</v>
      </c>
      <c r="D44" s="105"/>
    </row>
    <row r="45" spans="1:4" x14ac:dyDescent="0.25">
      <c r="A45" s="7">
        <v>6</v>
      </c>
      <c r="B45" s="6" t="s">
        <v>42</v>
      </c>
      <c r="C45" s="103">
        <v>3690.2</v>
      </c>
      <c r="D45" s="104"/>
    </row>
    <row r="46" spans="1:4" ht="15" customHeight="1" x14ac:dyDescent="0.25">
      <c r="A46" s="7">
        <v>7</v>
      </c>
      <c r="B46" s="6" t="s">
        <v>43</v>
      </c>
      <c r="C46" s="103">
        <v>487.8</v>
      </c>
      <c r="D46" s="104"/>
    </row>
    <row r="47" spans="1:4" x14ac:dyDescent="0.25">
      <c r="A47" s="7">
        <v>8</v>
      </c>
      <c r="B47" s="6" t="s">
        <v>44</v>
      </c>
      <c r="C47" s="103" t="s">
        <v>169</v>
      </c>
      <c r="D47" s="104"/>
    </row>
    <row r="48" spans="1:4" x14ac:dyDescent="0.25">
      <c r="A48" s="7">
        <v>9</v>
      </c>
      <c r="B48" s="6" t="s">
        <v>129</v>
      </c>
      <c r="C48" s="103" t="s">
        <v>130</v>
      </c>
      <c r="D48" s="104"/>
    </row>
    <row r="49" spans="1:4" x14ac:dyDescent="0.25">
      <c r="A49" s="74"/>
      <c r="B49" s="75" t="s">
        <v>102</v>
      </c>
      <c r="C49" s="75" t="s">
        <v>109</v>
      </c>
      <c r="D49" s="7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H77" sqref="H76:H7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5703125" customWidth="1"/>
  </cols>
  <sheetData>
    <row r="1" spans="1:8" x14ac:dyDescent="0.25">
      <c r="A1" s="4" t="s">
        <v>136</v>
      </c>
      <c r="B1"/>
      <c r="C1" s="43"/>
      <c r="D1" s="43"/>
    </row>
    <row r="2" spans="1:8" ht="13.5" customHeight="1" x14ac:dyDescent="0.25">
      <c r="A2" s="4" t="s">
        <v>156</v>
      </c>
      <c r="B2"/>
      <c r="C2" s="43"/>
      <c r="D2" s="43"/>
    </row>
    <row r="3" spans="1:8" ht="56.25" customHeight="1" x14ac:dyDescent="0.25">
      <c r="A3" s="135" t="s">
        <v>70</v>
      </c>
      <c r="B3" s="145"/>
      <c r="C3" s="44" t="s">
        <v>71</v>
      </c>
      <c r="D3" s="32" t="s">
        <v>72</v>
      </c>
      <c r="E3" s="32" t="s">
        <v>73</v>
      </c>
      <c r="F3" s="32" t="s">
        <v>74</v>
      </c>
      <c r="G3" s="45" t="s">
        <v>75</v>
      </c>
      <c r="H3" s="32" t="s">
        <v>76</v>
      </c>
    </row>
    <row r="4" spans="1:8" ht="28.5" customHeight="1" x14ac:dyDescent="0.25">
      <c r="A4" s="150" t="s">
        <v>157</v>
      </c>
      <c r="B4" s="119"/>
      <c r="C4" s="44"/>
      <c r="D4" s="32">
        <v>-912.26</v>
      </c>
      <c r="E4" s="32"/>
      <c r="F4" s="32"/>
      <c r="G4" s="45"/>
      <c r="H4" s="32"/>
    </row>
    <row r="5" spans="1:8" ht="15" customHeight="1" x14ac:dyDescent="0.25">
      <c r="A5" s="77" t="s">
        <v>137</v>
      </c>
      <c r="B5" s="78"/>
      <c r="C5" s="44"/>
      <c r="D5" s="32">
        <v>96.54</v>
      </c>
      <c r="E5" s="32"/>
      <c r="F5" s="32"/>
      <c r="G5" s="45"/>
      <c r="H5" s="32"/>
    </row>
    <row r="6" spans="1:8" ht="14.25" customHeight="1" x14ac:dyDescent="0.25">
      <c r="A6" s="77" t="s">
        <v>138</v>
      </c>
      <c r="B6" s="78"/>
      <c r="C6" s="44"/>
      <c r="D6" s="32">
        <v>-995.23</v>
      </c>
      <c r="E6" s="32"/>
      <c r="F6" s="32"/>
      <c r="G6" s="45"/>
      <c r="H6" s="32"/>
    </row>
    <row r="7" spans="1:8" ht="15" customHeight="1" x14ac:dyDescent="0.25">
      <c r="A7" s="146" t="s">
        <v>158</v>
      </c>
      <c r="B7" s="126"/>
      <c r="C7" s="126"/>
      <c r="D7" s="126"/>
      <c r="E7" s="126"/>
      <c r="F7" s="126"/>
      <c r="G7" s="126"/>
      <c r="H7" s="151"/>
    </row>
    <row r="8" spans="1:8" ht="17.25" customHeight="1" x14ac:dyDescent="0.25">
      <c r="A8" s="135" t="s">
        <v>77</v>
      </c>
      <c r="B8" s="136"/>
      <c r="C8" s="36">
        <v>21.13</v>
      </c>
      <c r="D8" s="33">
        <v>-173.22</v>
      </c>
      <c r="E8" s="33">
        <f>E12+E15+E18+E21+E24+E27</f>
        <v>921.36</v>
      </c>
      <c r="F8" s="33">
        <f>F12+F15+F18+F21+F24+F27</f>
        <v>898.37</v>
      </c>
      <c r="G8" s="33">
        <f>G12+G15+G18+G21+G24+G27</f>
        <v>898.37</v>
      </c>
      <c r="H8" s="101">
        <f>F8-E8+D8</f>
        <v>-196.21</v>
      </c>
    </row>
    <row r="9" spans="1:8" x14ac:dyDescent="0.25">
      <c r="A9" s="46" t="s">
        <v>78</v>
      </c>
      <c r="B9" s="47"/>
      <c r="C9" s="7">
        <f>C8-C10</f>
        <v>19.02</v>
      </c>
      <c r="D9" s="7">
        <f>D8-D10</f>
        <v>-155.88999999999999</v>
      </c>
      <c r="E9" s="101">
        <f>E8-E10</f>
        <v>829.22400000000005</v>
      </c>
      <c r="F9" s="101">
        <f>F8-F10</f>
        <v>808.53300000000002</v>
      </c>
      <c r="G9" s="7">
        <f>G8-G10</f>
        <v>808.43000000000006</v>
      </c>
      <c r="H9" s="101">
        <f t="shared" ref="H9:H10" si="0">F9-E9+D9</f>
        <v>-176.58100000000002</v>
      </c>
    </row>
    <row r="10" spans="1:8" x14ac:dyDescent="0.25">
      <c r="A10" s="125" t="s">
        <v>79</v>
      </c>
      <c r="B10" s="126"/>
      <c r="C10" s="7">
        <v>2.11</v>
      </c>
      <c r="D10" s="7">
        <v>-17.329999999999998</v>
      </c>
      <c r="E10" s="101">
        <f>E8*10%</f>
        <v>92.13600000000001</v>
      </c>
      <c r="F10" s="101">
        <f>F8*10%</f>
        <v>89.837000000000003</v>
      </c>
      <c r="G10" s="7">
        <v>89.94</v>
      </c>
      <c r="H10" s="101">
        <f t="shared" si="0"/>
        <v>-19.629000000000005</v>
      </c>
    </row>
    <row r="11" spans="1:8" ht="12.75" customHeight="1" x14ac:dyDescent="0.25">
      <c r="A11" s="146" t="s">
        <v>80</v>
      </c>
      <c r="B11" s="147"/>
      <c r="C11" s="147"/>
      <c r="D11" s="147"/>
      <c r="E11" s="147"/>
      <c r="F11" s="147"/>
      <c r="G11" s="147"/>
      <c r="H11" s="136"/>
    </row>
    <row r="12" spans="1:8" x14ac:dyDescent="0.25">
      <c r="A12" s="148" t="s">
        <v>58</v>
      </c>
      <c r="B12" s="149"/>
      <c r="C12" s="36">
        <v>5.65</v>
      </c>
      <c r="D12" s="33">
        <v>-46.56</v>
      </c>
      <c r="E12" s="33">
        <v>249.06</v>
      </c>
      <c r="F12" s="33">
        <v>244.2</v>
      </c>
      <c r="G12" s="33">
        <v>244.2</v>
      </c>
      <c r="H12" s="101">
        <f t="shared" ref="H12:H30" si="1">F12-E12+D12</f>
        <v>-51.420000000000016</v>
      </c>
    </row>
    <row r="13" spans="1:8" x14ac:dyDescent="0.25">
      <c r="A13" s="46" t="s">
        <v>78</v>
      </c>
      <c r="B13" s="47"/>
      <c r="C13" s="7">
        <v>5.08</v>
      </c>
      <c r="D13" s="7">
        <f>D12-D14</f>
        <v>-41.900000000000006</v>
      </c>
      <c r="E13" s="101">
        <f>E12-E14</f>
        <v>224.154</v>
      </c>
      <c r="F13" s="101">
        <f>F12-F14</f>
        <v>219.77999999999997</v>
      </c>
      <c r="G13" s="101">
        <f>G12-G14</f>
        <v>219.77999999999997</v>
      </c>
      <c r="H13" s="101">
        <f t="shared" si="1"/>
        <v>-46.274000000000029</v>
      </c>
    </row>
    <row r="14" spans="1:8" x14ac:dyDescent="0.25">
      <c r="A14" s="125" t="s">
        <v>79</v>
      </c>
      <c r="B14" s="126"/>
      <c r="C14" s="7">
        <v>0.56999999999999995</v>
      </c>
      <c r="D14" s="7">
        <v>-4.66</v>
      </c>
      <c r="E14" s="101">
        <f>E12*10%</f>
        <v>24.906000000000002</v>
      </c>
      <c r="F14" s="101">
        <f>F12*10%</f>
        <v>24.42</v>
      </c>
      <c r="G14" s="101">
        <f>G12*10%</f>
        <v>24.42</v>
      </c>
      <c r="H14" s="101">
        <f t="shared" si="1"/>
        <v>-5.1460000000000008</v>
      </c>
    </row>
    <row r="15" spans="1:8" ht="23.25" customHeight="1" x14ac:dyDescent="0.25">
      <c r="A15" s="148" t="s">
        <v>47</v>
      </c>
      <c r="B15" s="149"/>
      <c r="C15" s="36">
        <v>3.45</v>
      </c>
      <c r="D15" s="33">
        <v>-29.37</v>
      </c>
      <c r="E15" s="33">
        <v>152.08000000000001</v>
      </c>
      <c r="F15" s="33">
        <v>149.12</v>
      </c>
      <c r="G15" s="33">
        <v>149.12</v>
      </c>
      <c r="H15" s="101">
        <f t="shared" si="1"/>
        <v>-32.330000000000013</v>
      </c>
    </row>
    <row r="16" spans="1:8" x14ac:dyDescent="0.25">
      <c r="A16" s="46" t="s">
        <v>78</v>
      </c>
      <c r="B16" s="47"/>
      <c r="C16" s="7">
        <v>3.1</v>
      </c>
      <c r="D16" s="7">
        <f>D15-D17</f>
        <v>-26.43</v>
      </c>
      <c r="E16" s="101">
        <f>E15-E17</f>
        <v>136.87200000000001</v>
      </c>
      <c r="F16" s="101">
        <f>F15-F17</f>
        <v>134.208</v>
      </c>
      <c r="G16" s="101">
        <f>G15-G17</f>
        <v>134.208</v>
      </c>
      <c r="H16" s="101">
        <f t="shared" si="1"/>
        <v>-29.094000000000015</v>
      </c>
    </row>
    <row r="17" spans="1:12" ht="15" customHeight="1" x14ac:dyDescent="0.25">
      <c r="A17" s="125" t="s">
        <v>79</v>
      </c>
      <c r="B17" s="126"/>
      <c r="C17" s="7">
        <v>0.35</v>
      </c>
      <c r="D17" s="7">
        <v>-2.94</v>
      </c>
      <c r="E17" s="101">
        <f>E15*10%</f>
        <v>15.208000000000002</v>
      </c>
      <c r="F17" s="101">
        <f>F15*10%</f>
        <v>14.912000000000001</v>
      </c>
      <c r="G17" s="101">
        <f>G15*10%</f>
        <v>14.912000000000001</v>
      </c>
      <c r="H17" s="101">
        <f t="shared" si="1"/>
        <v>-3.2360000000000011</v>
      </c>
    </row>
    <row r="18" spans="1:12" ht="15" customHeight="1" x14ac:dyDescent="0.25">
      <c r="A18" s="148" t="s">
        <v>59</v>
      </c>
      <c r="B18" s="149"/>
      <c r="C18" s="44">
        <v>2.37</v>
      </c>
      <c r="D18" s="33">
        <v>-20.239999999999998</v>
      </c>
      <c r="E18" s="33">
        <v>104.47</v>
      </c>
      <c r="F18" s="33">
        <v>102.44</v>
      </c>
      <c r="G18" s="33">
        <v>102.44</v>
      </c>
      <c r="H18" s="101">
        <f t="shared" si="1"/>
        <v>-22.27</v>
      </c>
    </row>
    <row r="19" spans="1:12" ht="13.5" customHeight="1" x14ac:dyDescent="0.25">
      <c r="A19" s="46" t="s">
        <v>78</v>
      </c>
      <c r="B19" s="47"/>
      <c r="C19" s="7">
        <v>2.13</v>
      </c>
      <c r="D19" s="7">
        <f>D18-D20</f>
        <v>-18.22</v>
      </c>
      <c r="E19" s="101">
        <f>E18-E20</f>
        <v>94.022999999999996</v>
      </c>
      <c r="F19" s="101">
        <f>F18-F20</f>
        <v>92.195999999999998</v>
      </c>
      <c r="G19" s="101">
        <f>G18-G20</f>
        <v>92.195999999999998</v>
      </c>
      <c r="H19" s="101">
        <f t="shared" si="1"/>
        <v>-20.046999999999997</v>
      </c>
    </row>
    <row r="20" spans="1:12" ht="12.75" customHeight="1" x14ac:dyDescent="0.25">
      <c r="A20" s="125" t="s">
        <v>79</v>
      </c>
      <c r="B20" s="126"/>
      <c r="C20" s="7">
        <v>0.24</v>
      </c>
      <c r="D20" s="7">
        <v>-2.02</v>
      </c>
      <c r="E20" s="101">
        <f>E18*10%</f>
        <v>10.447000000000001</v>
      </c>
      <c r="F20" s="101">
        <f>F18*10%</f>
        <v>10.244</v>
      </c>
      <c r="G20" s="101">
        <f>G18*10%</f>
        <v>10.244</v>
      </c>
      <c r="H20" s="101">
        <f t="shared" si="1"/>
        <v>-2.2230000000000012</v>
      </c>
      <c r="L20" s="4"/>
    </row>
    <row r="21" spans="1:12" x14ac:dyDescent="0.25">
      <c r="A21" s="148" t="s">
        <v>60</v>
      </c>
      <c r="B21" s="149"/>
      <c r="C21" s="35">
        <v>1.1100000000000001</v>
      </c>
      <c r="D21" s="7">
        <v>-9.3000000000000007</v>
      </c>
      <c r="E21" s="7">
        <v>48.93</v>
      </c>
      <c r="F21" s="7">
        <v>48</v>
      </c>
      <c r="G21" s="7">
        <v>48</v>
      </c>
      <c r="H21" s="101">
        <f t="shared" si="1"/>
        <v>-10.23</v>
      </c>
    </row>
    <row r="22" spans="1:12" ht="14.25" customHeight="1" x14ac:dyDescent="0.25">
      <c r="A22" s="46" t="s">
        <v>78</v>
      </c>
      <c r="B22" s="47"/>
      <c r="C22" s="7">
        <v>1</v>
      </c>
      <c r="D22" s="7">
        <f>D21-D23</f>
        <v>-8.370000000000001</v>
      </c>
      <c r="E22" s="101">
        <f>E21-E23</f>
        <v>44.036999999999999</v>
      </c>
      <c r="F22" s="101">
        <f>F21-F23</f>
        <v>43.2</v>
      </c>
      <c r="G22" s="101">
        <f>G21-G23</f>
        <v>43.2</v>
      </c>
      <c r="H22" s="101">
        <f t="shared" si="1"/>
        <v>-9.2069999999999972</v>
      </c>
    </row>
    <row r="23" spans="1:12" ht="14.25" customHeight="1" x14ac:dyDescent="0.25">
      <c r="A23" s="125" t="s">
        <v>79</v>
      </c>
      <c r="B23" s="126"/>
      <c r="C23" s="7">
        <v>0.11</v>
      </c>
      <c r="D23" s="7">
        <v>-0.93</v>
      </c>
      <c r="E23" s="101">
        <f>E21*10%</f>
        <v>4.8930000000000007</v>
      </c>
      <c r="F23" s="101">
        <f>F21*10%</f>
        <v>4.8000000000000007</v>
      </c>
      <c r="G23" s="101">
        <f>G21*10%</f>
        <v>4.8000000000000007</v>
      </c>
      <c r="H23" s="101">
        <f t="shared" si="1"/>
        <v>-1.0230000000000001</v>
      </c>
    </row>
    <row r="24" spans="1:12" ht="14.25" customHeight="1" x14ac:dyDescent="0.25">
      <c r="A24" s="10" t="s">
        <v>48</v>
      </c>
      <c r="B24" s="48"/>
      <c r="C24" s="35">
        <v>4.3600000000000003</v>
      </c>
      <c r="D24" s="7">
        <v>-31.97</v>
      </c>
      <c r="E24" s="7">
        <v>190.86</v>
      </c>
      <c r="F24" s="7">
        <v>184.19</v>
      </c>
      <c r="G24" s="7">
        <v>184.19</v>
      </c>
      <c r="H24" s="101">
        <f t="shared" si="1"/>
        <v>-38.640000000000015</v>
      </c>
    </row>
    <row r="25" spans="1:12" ht="14.25" customHeight="1" x14ac:dyDescent="0.25">
      <c r="A25" s="46" t="s">
        <v>78</v>
      </c>
      <c r="B25" s="47"/>
      <c r="C25" s="7">
        <f>C24-C26</f>
        <v>3.9200000000000004</v>
      </c>
      <c r="D25" s="7">
        <f>D24-D26</f>
        <v>-28.77</v>
      </c>
      <c r="E25" s="101">
        <f>E24-E26</f>
        <v>171.774</v>
      </c>
      <c r="F25" s="101">
        <f>F24-F26</f>
        <v>165.77099999999999</v>
      </c>
      <c r="G25" s="101">
        <f>G24-G26</f>
        <v>165.77099999999999</v>
      </c>
      <c r="H25" s="101">
        <f t="shared" si="1"/>
        <v>-34.77300000000001</v>
      </c>
    </row>
    <row r="26" spans="1:12" x14ac:dyDescent="0.25">
      <c r="A26" s="125" t="s">
        <v>79</v>
      </c>
      <c r="B26" s="126"/>
      <c r="C26" s="7">
        <v>0.44</v>
      </c>
      <c r="D26" s="7">
        <v>-3.2</v>
      </c>
      <c r="E26" s="101">
        <f>E24*10%</f>
        <v>19.086000000000002</v>
      </c>
      <c r="F26" s="101">
        <f>F24*10%</f>
        <v>18.419</v>
      </c>
      <c r="G26" s="101">
        <f>G24*10%</f>
        <v>18.419</v>
      </c>
      <c r="H26" s="101">
        <f t="shared" si="1"/>
        <v>-3.8670000000000018</v>
      </c>
    </row>
    <row r="27" spans="1:12" ht="14.25" customHeight="1" x14ac:dyDescent="0.25">
      <c r="A27" s="129" t="s">
        <v>49</v>
      </c>
      <c r="B27" s="130"/>
      <c r="C27" s="133">
        <v>4.1900000000000004</v>
      </c>
      <c r="D27" s="127">
        <v>-35.78</v>
      </c>
      <c r="E27" s="127">
        <v>175.96</v>
      </c>
      <c r="F27" s="127">
        <v>170.42</v>
      </c>
      <c r="G27" s="127">
        <v>170.42</v>
      </c>
      <c r="H27" s="101">
        <f t="shared" si="1"/>
        <v>-41.320000000000022</v>
      </c>
    </row>
    <row r="28" spans="1:12" ht="0.75" hidden="1" customHeight="1" x14ac:dyDescent="0.25">
      <c r="A28" s="131"/>
      <c r="B28" s="132"/>
      <c r="C28" s="134"/>
      <c r="D28" s="128"/>
      <c r="E28" s="128"/>
      <c r="F28" s="128"/>
      <c r="G28" s="128"/>
      <c r="H28" s="101">
        <f t="shared" si="1"/>
        <v>0</v>
      </c>
    </row>
    <row r="29" spans="1:12" x14ac:dyDescent="0.25">
      <c r="A29" s="46" t="s">
        <v>78</v>
      </c>
      <c r="B29" s="47"/>
      <c r="C29" s="7">
        <v>3.77</v>
      </c>
      <c r="D29" s="7">
        <f>D27-D30</f>
        <v>-32.19</v>
      </c>
      <c r="E29" s="101">
        <f>E28-E30</f>
        <v>0</v>
      </c>
      <c r="F29" s="101">
        <f>F28-F30</f>
        <v>0</v>
      </c>
      <c r="G29" s="101">
        <f>G28-G30</f>
        <v>0</v>
      </c>
      <c r="H29" s="101">
        <f t="shared" si="1"/>
        <v>-32.19</v>
      </c>
    </row>
    <row r="30" spans="1:12" x14ac:dyDescent="0.25">
      <c r="A30" s="125" t="s">
        <v>79</v>
      </c>
      <c r="B30" s="126"/>
      <c r="C30" s="7">
        <v>0.42</v>
      </c>
      <c r="D30" s="7">
        <v>-3.59</v>
      </c>
      <c r="E30" s="101">
        <f>E28*10%</f>
        <v>0</v>
      </c>
      <c r="F30" s="101">
        <f>F28*10%</f>
        <v>0</v>
      </c>
      <c r="G30" s="101">
        <f>G28*10%</f>
        <v>0</v>
      </c>
      <c r="H30" s="101">
        <f t="shared" si="1"/>
        <v>-3.59</v>
      </c>
    </row>
    <row r="31" spans="1:12" x14ac:dyDescent="0.25">
      <c r="A31" s="64"/>
      <c r="B31" s="65"/>
      <c r="C31" s="7"/>
      <c r="D31" s="7"/>
      <c r="E31" s="7"/>
      <c r="F31" s="7"/>
      <c r="G31" s="63"/>
      <c r="H31" s="101"/>
    </row>
    <row r="32" spans="1:12" ht="15.75" customHeight="1" x14ac:dyDescent="0.25">
      <c r="A32" s="135" t="s">
        <v>50</v>
      </c>
      <c r="B32" s="136"/>
      <c r="C32" s="35">
        <v>7.8</v>
      </c>
      <c r="D32" s="35">
        <v>-807.54</v>
      </c>
      <c r="E32" s="35">
        <v>340.39</v>
      </c>
      <c r="F32" s="35">
        <v>332.77</v>
      </c>
      <c r="G32" s="76">
        <f>G33+G34</f>
        <v>531.16</v>
      </c>
      <c r="H32" s="102">
        <f>F32-E32+D32+F32-G32</f>
        <v>-1013.55</v>
      </c>
    </row>
    <row r="33" spans="1:8" ht="16.5" customHeight="1" x14ac:dyDescent="0.25">
      <c r="A33" s="46" t="s">
        <v>81</v>
      </c>
      <c r="B33" s="47"/>
      <c r="C33" s="7">
        <v>7.02</v>
      </c>
      <c r="D33" s="7">
        <v>-806.25</v>
      </c>
      <c r="E33" s="101">
        <f>E32-E34</f>
        <v>306.351</v>
      </c>
      <c r="F33" s="101">
        <f>F32-F34</f>
        <v>299.49299999999999</v>
      </c>
      <c r="G33" s="59">
        <v>497.88</v>
      </c>
      <c r="H33" s="102">
        <f t="shared" ref="H33:H34" si="2">F33-E33+D33+F33-G33</f>
        <v>-1011.495</v>
      </c>
    </row>
    <row r="34" spans="1:8" ht="15" customHeight="1" x14ac:dyDescent="0.25">
      <c r="A34" s="125" t="s">
        <v>79</v>
      </c>
      <c r="B34" s="126"/>
      <c r="C34" s="7">
        <v>0.78</v>
      </c>
      <c r="D34" s="7">
        <v>-1.29</v>
      </c>
      <c r="E34" s="101">
        <f>E32*10%</f>
        <v>34.039000000000001</v>
      </c>
      <c r="F34" s="101">
        <f>F32*10%</f>
        <v>33.277000000000001</v>
      </c>
      <c r="G34" s="7">
        <v>33.28</v>
      </c>
      <c r="H34" s="35">
        <f t="shared" si="2"/>
        <v>-2.0549999999999997</v>
      </c>
    </row>
    <row r="35" spans="1:8" ht="15" customHeight="1" x14ac:dyDescent="0.25">
      <c r="A35" s="100"/>
      <c r="B35" s="98"/>
      <c r="C35" s="7"/>
      <c r="D35" s="7"/>
      <c r="E35" s="7"/>
      <c r="F35" s="7"/>
      <c r="G35" s="97"/>
      <c r="H35" s="35"/>
    </row>
    <row r="36" spans="1:8" ht="15" customHeight="1" x14ac:dyDescent="0.25">
      <c r="A36" s="120" t="s">
        <v>148</v>
      </c>
      <c r="B36" s="121"/>
      <c r="C36" s="7"/>
      <c r="D36" s="35">
        <v>-9.84</v>
      </c>
      <c r="E36" s="7">
        <f>E38+E39+E40+E41</f>
        <v>100.85</v>
      </c>
      <c r="F36" s="7">
        <f>F38+F39+F40+F41</f>
        <v>95.92</v>
      </c>
      <c r="G36" s="94">
        <v>95.92</v>
      </c>
      <c r="H36" s="35">
        <f>F36-E36+D36+F36-G36</f>
        <v>-14.769999999999996</v>
      </c>
    </row>
    <row r="37" spans="1:8" ht="15" customHeight="1" x14ac:dyDescent="0.25">
      <c r="A37" s="46" t="s">
        <v>149</v>
      </c>
      <c r="B37" s="96"/>
      <c r="C37" s="7"/>
      <c r="D37" s="7"/>
      <c r="E37" s="7"/>
      <c r="F37" s="7"/>
      <c r="G37" s="94"/>
      <c r="H37" s="35"/>
    </row>
    <row r="38" spans="1:8" ht="15" customHeight="1" x14ac:dyDescent="0.25">
      <c r="A38" s="116" t="s">
        <v>150</v>
      </c>
      <c r="B38" s="117"/>
      <c r="C38" s="7"/>
      <c r="D38" s="7">
        <v>-1</v>
      </c>
      <c r="E38" s="7">
        <v>5.92</v>
      </c>
      <c r="F38" s="7">
        <v>6.07</v>
      </c>
      <c r="G38" s="7">
        <v>6.07</v>
      </c>
      <c r="H38" s="35">
        <f t="shared" ref="H38:H41" si="3">F38-E38+D38+F38-G38</f>
        <v>-0.84999999999999964</v>
      </c>
    </row>
    <row r="39" spans="1:8" ht="15" customHeight="1" x14ac:dyDescent="0.25">
      <c r="A39" s="116" t="s">
        <v>152</v>
      </c>
      <c r="B39" s="117"/>
      <c r="C39" s="7"/>
      <c r="D39" s="7">
        <v>-3.67</v>
      </c>
      <c r="E39" s="7">
        <v>29.59</v>
      </c>
      <c r="F39" s="7">
        <v>29.39</v>
      </c>
      <c r="G39" s="7">
        <v>29.39</v>
      </c>
      <c r="H39" s="35">
        <f t="shared" si="3"/>
        <v>-3.8699999999999974</v>
      </c>
    </row>
    <row r="40" spans="1:8" ht="15" customHeight="1" x14ac:dyDescent="0.25">
      <c r="A40" s="116" t="s">
        <v>153</v>
      </c>
      <c r="B40" s="117"/>
      <c r="C40" s="7"/>
      <c r="D40" s="7">
        <v>-4.4400000000000004</v>
      </c>
      <c r="E40" s="7">
        <v>59.75</v>
      </c>
      <c r="F40" s="7">
        <v>54.82</v>
      </c>
      <c r="G40" s="7">
        <v>54.82</v>
      </c>
      <c r="H40" s="35">
        <f t="shared" si="3"/>
        <v>-9.3699999999999974</v>
      </c>
    </row>
    <row r="41" spans="1:8" ht="15" customHeight="1" x14ac:dyDescent="0.25">
      <c r="A41" s="116" t="s">
        <v>151</v>
      </c>
      <c r="B41" s="117"/>
      <c r="C41" s="7"/>
      <c r="D41" s="7">
        <v>-0.73</v>
      </c>
      <c r="E41" s="7">
        <v>5.59</v>
      </c>
      <c r="F41" s="7">
        <v>5.64</v>
      </c>
      <c r="G41" s="7">
        <v>5.64</v>
      </c>
      <c r="H41" s="35">
        <f t="shared" si="3"/>
        <v>-0.6800000000000006</v>
      </c>
    </row>
    <row r="42" spans="1:8" ht="17.25" customHeight="1" x14ac:dyDescent="0.25">
      <c r="A42" s="120" t="s">
        <v>131</v>
      </c>
      <c r="B42" s="121"/>
      <c r="C42" s="7"/>
      <c r="D42" s="7"/>
      <c r="E42" s="35">
        <f>E8+E32+E36</f>
        <v>1362.6</v>
      </c>
      <c r="F42" s="35">
        <f t="shared" ref="F42:G42" si="4">F8+F32+F36</f>
        <v>1327.06</v>
      </c>
      <c r="G42" s="35">
        <f t="shared" si="4"/>
        <v>1525.45</v>
      </c>
      <c r="H42" s="35"/>
    </row>
    <row r="43" spans="1:8" ht="15" customHeight="1" x14ac:dyDescent="0.25">
      <c r="A43" s="120" t="s">
        <v>132</v>
      </c>
      <c r="B43" s="121"/>
      <c r="C43" s="7"/>
      <c r="D43" s="7"/>
      <c r="E43" s="35"/>
      <c r="F43" s="35"/>
      <c r="G43" s="76"/>
      <c r="H43" s="35"/>
    </row>
    <row r="44" spans="1:8" ht="15.75" customHeight="1" x14ac:dyDescent="0.25">
      <c r="A44" s="80" t="s">
        <v>141</v>
      </c>
      <c r="B44" s="81"/>
      <c r="C44" s="7" t="s">
        <v>142</v>
      </c>
      <c r="D44" s="7">
        <v>-4.63</v>
      </c>
      <c r="E44" s="35">
        <v>37.64</v>
      </c>
      <c r="F44" s="35">
        <v>36.549999999999997</v>
      </c>
      <c r="G44" s="76">
        <v>36.549999999999997</v>
      </c>
      <c r="H44" s="35">
        <f>F44-E44+D44+F44-G44</f>
        <v>-5.7200000000000024</v>
      </c>
    </row>
    <row r="45" spans="1:8" ht="15" hidden="1" customHeight="1" x14ac:dyDescent="0.25">
      <c r="A45" s="137" t="s">
        <v>51</v>
      </c>
      <c r="B45" s="138"/>
      <c r="C45" s="7">
        <v>5.27</v>
      </c>
      <c r="D45" s="7"/>
      <c r="E45" s="7"/>
      <c r="F45" s="7"/>
      <c r="G45" s="62"/>
      <c r="H45" s="7"/>
    </row>
    <row r="46" spans="1:8" ht="0.75" hidden="1" customHeight="1" x14ac:dyDescent="0.25">
      <c r="A46" s="139" t="s">
        <v>143</v>
      </c>
      <c r="B46" s="140"/>
      <c r="C46" s="122">
        <v>5.83</v>
      </c>
      <c r="D46" s="122">
        <v>88.9</v>
      </c>
      <c r="E46" s="122">
        <v>34.130000000000003</v>
      </c>
      <c r="F46" s="122">
        <v>34.130000000000003</v>
      </c>
      <c r="G46" s="155">
        <v>5.8</v>
      </c>
      <c r="H46" s="152">
        <f>F46-F50+D46</f>
        <v>117.23</v>
      </c>
    </row>
    <row r="47" spans="1:8" ht="12.75" customHeight="1" x14ac:dyDescent="0.25">
      <c r="A47" s="141"/>
      <c r="B47" s="142"/>
      <c r="C47" s="123"/>
      <c r="D47" s="123"/>
      <c r="E47" s="123"/>
      <c r="F47" s="123"/>
      <c r="G47" s="157"/>
      <c r="H47" s="153"/>
    </row>
    <row r="48" spans="1:8" ht="6.75" customHeight="1" x14ac:dyDescent="0.25">
      <c r="A48" s="141"/>
      <c r="B48" s="142"/>
      <c r="C48" s="123"/>
      <c r="D48" s="123"/>
      <c r="E48" s="123"/>
      <c r="F48" s="123"/>
      <c r="G48" s="157"/>
      <c r="H48" s="153"/>
    </row>
    <row r="49" spans="1:8" ht="8.25" customHeight="1" x14ac:dyDescent="0.25">
      <c r="A49" s="143"/>
      <c r="B49" s="144"/>
      <c r="C49" s="124"/>
      <c r="D49" s="124"/>
      <c r="E49" s="124"/>
      <c r="F49" s="124"/>
      <c r="G49" s="156"/>
      <c r="H49" s="154"/>
    </row>
    <row r="50" spans="1:8" ht="8.25" customHeight="1" x14ac:dyDescent="0.25">
      <c r="A50" s="129" t="s">
        <v>61</v>
      </c>
      <c r="B50" s="130"/>
      <c r="C50" s="122"/>
      <c r="D50" s="122">
        <v>-0.69</v>
      </c>
      <c r="E50" s="122">
        <v>5.8</v>
      </c>
      <c r="F50" s="122">
        <v>5.8</v>
      </c>
      <c r="G50" s="155">
        <v>5.8</v>
      </c>
      <c r="H50" s="122">
        <f>F50-E50+D50+F50-G50</f>
        <v>-0.69000000000000039</v>
      </c>
    </row>
    <row r="51" spans="1:8" ht="4.5" customHeight="1" x14ac:dyDescent="0.25">
      <c r="A51" s="131"/>
      <c r="B51" s="132"/>
      <c r="C51" s="124"/>
      <c r="D51" s="124"/>
      <c r="E51" s="124"/>
      <c r="F51" s="124"/>
      <c r="G51" s="156"/>
      <c r="H51" s="124"/>
    </row>
    <row r="52" spans="1:8" ht="13.5" customHeight="1" x14ac:dyDescent="0.25">
      <c r="A52" s="118" t="s">
        <v>140</v>
      </c>
      <c r="B52" s="119"/>
      <c r="C52" s="79"/>
      <c r="D52" s="79">
        <v>89.59</v>
      </c>
      <c r="E52" s="79">
        <f>E46-E50</f>
        <v>28.330000000000002</v>
      </c>
      <c r="F52" s="79">
        <f t="shared" ref="F52" si="5">F46-F50</f>
        <v>28.330000000000002</v>
      </c>
      <c r="G52" s="79">
        <v>0</v>
      </c>
      <c r="H52" s="79">
        <v>117.91</v>
      </c>
    </row>
    <row r="53" spans="1:8" ht="12.75" customHeight="1" x14ac:dyDescent="0.25">
      <c r="A53" s="92" t="s">
        <v>144</v>
      </c>
      <c r="B53" s="42"/>
      <c r="C53" s="7"/>
      <c r="D53" s="7">
        <v>3</v>
      </c>
      <c r="E53" s="7">
        <v>0</v>
      </c>
      <c r="F53" s="7">
        <v>0</v>
      </c>
      <c r="G53" s="58">
        <v>0</v>
      </c>
      <c r="H53" s="35">
        <f>F53-E53+D53+F53-G53</f>
        <v>3</v>
      </c>
    </row>
    <row r="54" spans="1:8" ht="11.25" hidden="1" customHeight="1" x14ac:dyDescent="0.25">
      <c r="A54" s="129" t="s">
        <v>82</v>
      </c>
      <c r="B54" s="130"/>
      <c r="C54" s="122"/>
      <c r="D54" s="122">
        <v>0</v>
      </c>
      <c r="E54" s="122">
        <v>0</v>
      </c>
      <c r="F54" s="122">
        <v>0</v>
      </c>
      <c r="G54" s="155">
        <v>0</v>
      </c>
      <c r="H54" s="122">
        <v>0</v>
      </c>
    </row>
    <row r="55" spans="1:8" ht="16.5" customHeight="1" x14ac:dyDescent="0.25">
      <c r="A55" s="131"/>
      <c r="B55" s="132"/>
      <c r="C55" s="124"/>
      <c r="D55" s="124"/>
      <c r="E55" s="124"/>
      <c r="F55" s="124"/>
      <c r="G55" s="156"/>
      <c r="H55" s="124"/>
    </row>
    <row r="56" spans="1:8" ht="16.5" customHeight="1" x14ac:dyDescent="0.25">
      <c r="A56" s="165" t="s">
        <v>145</v>
      </c>
      <c r="B56" s="119"/>
      <c r="C56" s="83" t="s">
        <v>147</v>
      </c>
      <c r="D56" s="99">
        <v>7.64</v>
      </c>
      <c r="E56" s="83">
        <v>4.4000000000000004</v>
      </c>
      <c r="F56" s="83">
        <v>4.8</v>
      </c>
      <c r="G56" s="82">
        <v>0.82</v>
      </c>
      <c r="H56" s="93">
        <f>D56+F56-G56</f>
        <v>11.62</v>
      </c>
    </row>
    <row r="57" spans="1:8" ht="16.5" customHeight="1" x14ac:dyDescent="0.25">
      <c r="A57" s="118" t="s">
        <v>146</v>
      </c>
      <c r="B57" s="119"/>
      <c r="C57" s="83"/>
      <c r="D57" s="83"/>
      <c r="E57" s="83">
        <v>0.74</v>
      </c>
      <c r="F57" s="83">
        <v>0.82</v>
      </c>
      <c r="G57" s="82">
        <v>0.82</v>
      </c>
      <c r="H57" s="83">
        <v>0</v>
      </c>
    </row>
    <row r="58" spans="1:8" ht="16.5" customHeight="1" x14ac:dyDescent="0.25">
      <c r="A58" s="120" t="s">
        <v>131</v>
      </c>
      <c r="B58" s="121"/>
      <c r="C58" s="7"/>
      <c r="D58" s="7"/>
      <c r="E58" s="35">
        <f>E42+E44+E46+E56</f>
        <v>1438.7700000000002</v>
      </c>
      <c r="F58" s="35">
        <f t="shared" ref="F58:G58" si="6">F42+F44+F46+F56</f>
        <v>1402.54</v>
      </c>
      <c r="G58" s="35">
        <f t="shared" si="6"/>
        <v>1568.62</v>
      </c>
      <c r="H58" s="7"/>
    </row>
    <row r="59" spans="1:8" ht="15" customHeight="1" x14ac:dyDescent="0.25">
      <c r="A59" s="163" t="s">
        <v>139</v>
      </c>
      <c r="B59" s="164"/>
      <c r="C59" s="84"/>
      <c r="D59" s="84">
        <v>-912.36</v>
      </c>
      <c r="E59" s="85"/>
      <c r="F59" s="85"/>
      <c r="G59" s="84"/>
      <c r="H59" s="84">
        <f>F58-E58+D59+F58-G58</f>
        <v>-1114.67</v>
      </c>
    </row>
    <row r="60" spans="1:8" ht="23.25" customHeight="1" x14ac:dyDescent="0.25">
      <c r="A60" s="163" t="s">
        <v>159</v>
      </c>
      <c r="B60" s="163"/>
      <c r="C60" s="86"/>
      <c r="D60" s="86"/>
      <c r="E60" s="87"/>
      <c r="F60" s="88"/>
      <c r="G60" s="88"/>
      <c r="H60" s="87">
        <f>F58-E58+D59+F58-G58</f>
        <v>-1114.67</v>
      </c>
    </row>
    <row r="61" spans="1:8" ht="27" customHeight="1" x14ac:dyDescent="0.25">
      <c r="A61" s="89" t="s">
        <v>137</v>
      </c>
      <c r="B61" s="89"/>
      <c r="C61" s="86"/>
      <c r="D61" s="86"/>
      <c r="E61" s="87"/>
      <c r="F61" s="88"/>
      <c r="G61" s="88"/>
      <c r="H61" s="85">
        <f>H46+H56</f>
        <v>128.85</v>
      </c>
    </row>
    <row r="62" spans="1:8" ht="23.25" customHeight="1" x14ac:dyDescent="0.25">
      <c r="A62" s="90" t="s">
        <v>138</v>
      </c>
      <c r="B62" s="91"/>
      <c r="C62" s="86"/>
      <c r="D62" s="86"/>
      <c r="E62" s="87"/>
      <c r="F62" s="88"/>
      <c r="G62" s="88"/>
      <c r="H62" s="87">
        <f>H8+H32+H36+H44</f>
        <v>-1230.25</v>
      </c>
    </row>
    <row r="63" spans="1:8" ht="13.5" customHeight="1" x14ac:dyDescent="0.25">
      <c r="A63" s="73"/>
      <c r="B63" s="73"/>
      <c r="C63" s="28"/>
      <c r="D63" s="28"/>
      <c r="E63" s="28"/>
      <c r="F63" s="28"/>
      <c r="G63" s="28"/>
      <c r="H63" s="28"/>
    </row>
    <row r="64" spans="1:8" ht="15.75" customHeight="1" x14ac:dyDescent="0.25">
      <c r="A64" s="161"/>
      <c r="B64" s="162"/>
      <c r="C64" s="162"/>
      <c r="D64" s="162"/>
      <c r="E64" s="162"/>
      <c r="F64" s="162"/>
      <c r="G64" s="162"/>
      <c r="H64" s="162"/>
    </row>
    <row r="65" spans="1:8" ht="14.25" customHeight="1" x14ac:dyDescent="0.25"/>
    <row r="66" spans="1:8" x14ac:dyDescent="0.25">
      <c r="A66" s="21" t="s">
        <v>160</v>
      </c>
      <c r="D66" s="23"/>
      <c r="E66" s="23"/>
      <c r="F66" s="23"/>
      <c r="G66" s="23"/>
    </row>
    <row r="67" spans="1:8" x14ac:dyDescent="0.25">
      <c r="A67" s="159" t="s">
        <v>64</v>
      </c>
      <c r="B67" s="126"/>
      <c r="C67" s="126"/>
      <c r="D67" s="151"/>
      <c r="E67" s="37" t="s">
        <v>65</v>
      </c>
      <c r="F67" s="37" t="s">
        <v>66</v>
      </c>
      <c r="G67" s="37" t="s">
        <v>133</v>
      </c>
      <c r="H67" s="6" t="s">
        <v>134</v>
      </c>
    </row>
    <row r="68" spans="1:8" x14ac:dyDescent="0.25">
      <c r="A68" s="158" t="s">
        <v>161</v>
      </c>
      <c r="B68" s="147"/>
      <c r="C68" s="147"/>
      <c r="D68" s="136"/>
      <c r="E68" s="38">
        <v>43344</v>
      </c>
      <c r="F68" s="37">
        <v>1</v>
      </c>
      <c r="G68" s="39">
        <v>17.13</v>
      </c>
      <c r="H68" s="6" t="s">
        <v>162</v>
      </c>
    </row>
    <row r="69" spans="1:8" x14ac:dyDescent="0.25">
      <c r="A69" s="158" t="s">
        <v>163</v>
      </c>
      <c r="B69" s="147"/>
      <c r="C69" s="147"/>
      <c r="D69" s="136"/>
      <c r="E69" s="38">
        <v>43374</v>
      </c>
      <c r="F69" s="37">
        <v>1</v>
      </c>
      <c r="G69" s="39">
        <v>6.1</v>
      </c>
      <c r="H69" s="6" t="s">
        <v>164</v>
      </c>
    </row>
    <row r="70" spans="1:8" x14ac:dyDescent="0.25">
      <c r="A70" s="158" t="s">
        <v>126</v>
      </c>
      <c r="B70" s="147"/>
      <c r="C70" s="147"/>
      <c r="D70" s="136"/>
      <c r="E70" s="38">
        <v>43191</v>
      </c>
      <c r="F70" s="37">
        <v>1</v>
      </c>
      <c r="G70" s="39">
        <v>0.61</v>
      </c>
      <c r="H70" s="6" t="s">
        <v>135</v>
      </c>
    </row>
    <row r="71" spans="1:8" x14ac:dyDescent="0.25">
      <c r="A71" s="158" t="s">
        <v>165</v>
      </c>
      <c r="B71" s="147"/>
      <c r="C71" s="147"/>
      <c r="D71" s="136"/>
      <c r="E71" s="38">
        <v>43405</v>
      </c>
      <c r="F71" s="37" t="s">
        <v>166</v>
      </c>
      <c r="G71" s="39">
        <v>19.100000000000001</v>
      </c>
      <c r="H71" s="6" t="s">
        <v>154</v>
      </c>
    </row>
    <row r="72" spans="1:8" x14ac:dyDescent="0.25">
      <c r="A72" s="158" t="s">
        <v>167</v>
      </c>
      <c r="B72" s="147"/>
      <c r="C72" s="147"/>
      <c r="D72" s="136"/>
      <c r="E72" s="38">
        <v>43374</v>
      </c>
      <c r="F72" s="37" t="s">
        <v>168</v>
      </c>
      <c r="G72" s="39">
        <v>454.94</v>
      </c>
      <c r="H72" s="6" t="s">
        <v>154</v>
      </c>
    </row>
    <row r="73" spans="1:8" x14ac:dyDescent="0.25">
      <c r="A73" s="158"/>
      <c r="B73" s="147"/>
      <c r="C73" s="147"/>
      <c r="D73" s="136"/>
      <c r="E73" s="38"/>
      <c r="F73" s="37"/>
      <c r="G73" s="95"/>
      <c r="H73" s="6"/>
    </row>
    <row r="74" spans="1:8" x14ac:dyDescent="0.25">
      <c r="A74" s="158" t="s">
        <v>8</v>
      </c>
      <c r="B74" s="147"/>
      <c r="C74" s="147"/>
      <c r="D74" s="136"/>
      <c r="E74" s="38"/>
      <c r="F74" s="37"/>
      <c r="G74" s="39">
        <f>SUM(G68:G73)</f>
        <v>497.88</v>
      </c>
      <c r="H74" s="74"/>
    </row>
    <row r="75" spans="1:8" x14ac:dyDescent="0.25">
      <c r="A75" s="21" t="s">
        <v>52</v>
      </c>
      <c r="D75" s="23"/>
      <c r="E75" s="23"/>
      <c r="F75" s="23"/>
      <c r="G75" s="23"/>
    </row>
    <row r="76" spans="1:8" x14ac:dyDescent="0.25">
      <c r="A76" s="21" t="s">
        <v>53</v>
      </c>
      <c r="D76" s="23"/>
      <c r="E76" s="23"/>
      <c r="F76" s="23"/>
      <c r="G76" s="23"/>
    </row>
    <row r="77" spans="1:8" ht="23.25" customHeight="1" x14ac:dyDescent="0.25">
      <c r="A77" s="159" t="s">
        <v>68</v>
      </c>
      <c r="B77" s="126"/>
      <c r="C77" s="126"/>
      <c r="D77" s="126"/>
      <c r="E77" s="151"/>
      <c r="F77" s="41" t="s">
        <v>66</v>
      </c>
      <c r="G77" s="40" t="s">
        <v>67</v>
      </c>
    </row>
    <row r="78" spans="1:8" x14ac:dyDescent="0.25">
      <c r="A78" s="158" t="s">
        <v>69</v>
      </c>
      <c r="B78" s="147"/>
      <c r="C78" s="147"/>
      <c r="D78" s="147"/>
      <c r="E78" s="136"/>
      <c r="F78" s="37">
        <v>1</v>
      </c>
      <c r="G78" s="37">
        <v>1412.78</v>
      </c>
    </row>
    <row r="79" spans="1:8" x14ac:dyDescent="0.25">
      <c r="A79" s="49"/>
      <c r="B79" s="50"/>
      <c r="C79" s="50"/>
      <c r="D79" s="50"/>
      <c r="E79" s="50"/>
      <c r="F79" s="51"/>
      <c r="G79" s="51"/>
    </row>
    <row r="80" spans="1:8" x14ac:dyDescent="0.25">
      <c r="A80" s="55" t="s">
        <v>83</v>
      </c>
      <c r="B80" s="56"/>
      <c r="C80" s="56"/>
      <c r="D80" s="56"/>
      <c r="E80" s="56"/>
      <c r="F80" s="37"/>
      <c r="G80" s="37"/>
    </row>
    <row r="81" spans="1:8" x14ac:dyDescent="0.25">
      <c r="A81" s="159" t="s">
        <v>84</v>
      </c>
      <c r="B81" s="160"/>
      <c r="C81" s="103" t="s">
        <v>85</v>
      </c>
      <c r="D81" s="160"/>
      <c r="E81" s="37" t="s">
        <v>86</v>
      </c>
      <c r="F81" s="37" t="s">
        <v>87</v>
      </c>
      <c r="G81" s="37" t="s">
        <v>88</v>
      </c>
    </row>
    <row r="82" spans="1:8" x14ac:dyDescent="0.25">
      <c r="A82" s="159" t="s">
        <v>110</v>
      </c>
      <c r="B82" s="160"/>
      <c r="C82" s="103" t="s">
        <v>63</v>
      </c>
      <c r="D82" s="151"/>
      <c r="E82" s="37">
        <v>4</v>
      </c>
      <c r="F82" s="37" t="s">
        <v>63</v>
      </c>
      <c r="G82" s="37" t="s">
        <v>63</v>
      </c>
    </row>
    <row r="83" spans="1:8" x14ac:dyDescent="0.25">
      <c r="A83" s="52"/>
      <c r="B83" s="53"/>
      <c r="C83" s="28"/>
      <c r="D83" s="54"/>
      <c r="E83" s="51"/>
      <c r="F83" s="51"/>
      <c r="G83" s="51"/>
    </row>
    <row r="84" spans="1:8" x14ac:dyDescent="0.25">
      <c r="A84" s="21" t="s">
        <v>127</v>
      </c>
      <c r="D84" s="23"/>
      <c r="E84" s="23"/>
      <c r="F84" s="23"/>
      <c r="G84" s="23"/>
    </row>
    <row r="85" spans="1:8" x14ac:dyDescent="0.25">
      <c r="A85" s="21" t="s">
        <v>170</v>
      </c>
      <c r="D85" s="23"/>
      <c r="E85" s="23"/>
      <c r="F85" s="23"/>
      <c r="G85" s="23"/>
    </row>
    <row r="86" spans="1:8" x14ac:dyDescent="0.25">
      <c r="A86" s="166" t="s">
        <v>171</v>
      </c>
      <c r="B86" s="167"/>
      <c r="C86" s="167"/>
      <c r="D86" s="167"/>
      <c r="E86" s="167"/>
      <c r="F86" s="167"/>
      <c r="G86" s="167"/>
      <c r="H86" s="167"/>
    </row>
    <row r="87" spans="1:8" ht="33" customHeight="1" x14ac:dyDescent="0.25">
      <c r="A87" s="167"/>
      <c r="B87" s="167"/>
      <c r="C87" s="167"/>
      <c r="D87" s="167"/>
      <c r="E87" s="167"/>
      <c r="F87" s="167"/>
      <c r="G87" s="167"/>
      <c r="H87" s="167"/>
    </row>
    <row r="88" spans="1:8" ht="24" customHeight="1" x14ac:dyDescent="0.25">
      <c r="A88" s="72"/>
      <c r="B88" s="72"/>
      <c r="C88" s="72"/>
      <c r="D88" s="72"/>
      <c r="E88" s="72"/>
      <c r="F88" s="72"/>
      <c r="G88" s="72"/>
      <c r="H88" s="72"/>
    </row>
    <row r="89" spans="1:8" x14ac:dyDescent="0.25">
      <c r="A89" s="72"/>
      <c r="B89" s="72"/>
      <c r="C89" s="72"/>
      <c r="D89" s="72"/>
      <c r="E89" s="72"/>
      <c r="F89" s="72"/>
      <c r="G89" s="72"/>
    </row>
    <row r="90" spans="1:8" x14ac:dyDescent="0.25">
      <c r="A90" s="23" t="s">
        <v>89</v>
      </c>
      <c r="B90" s="57"/>
    </row>
    <row r="91" spans="1:8" x14ac:dyDescent="0.25">
      <c r="A91" s="23" t="s">
        <v>90</v>
      </c>
      <c r="B91" s="57"/>
      <c r="E91" s="23" t="s">
        <v>92</v>
      </c>
    </row>
    <row r="92" spans="1:8" x14ac:dyDescent="0.25">
      <c r="A92" s="23" t="s">
        <v>91</v>
      </c>
      <c r="B92" s="57"/>
    </row>
    <row r="93" spans="1:8" x14ac:dyDescent="0.25">
      <c r="A93" s="23"/>
      <c r="B93" s="57"/>
    </row>
    <row r="94" spans="1:8" x14ac:dyDescent="0.25">
      <c r="A94" s="19" t="s">
        <v>93</v>
      </c>
    </row>
    <row r="95" spans="1:8" x14ac:dyDescent="0.25">
      <c r="A95" s="19" t="s">
        <v>94</v>
      </c>
    </row>
    <row r="96" spans="1:8" x14ac:dyDescent="0.25">
      <c r="A96" s="19" t="s">
        <v>95</v>
      </c>
    </row>
    <row r="97" spans="1:1" x14ac:dyDescent="0.25">
      <c r="A97" s="19" t="s">
        <v>96</v>
      </c>
    </row>
    <row r="98" spans="1:1" x14ac:dyDescent="0.25">
      <c r="A98" s="19"/>
    </row>
  </sheetData>
  <mergeCells count="75">
    <mergeCell ref="A86:H87"/>
    <mergeCell ref="A77:E77"/>
    <mergeCell ref="A78:E78"/>
    <mergeCell ref="A70:D70"/>
    <mergeCell ref="A71:D71"/>
    <mergeCell ref="A82:B82"/>
    <mergeCell ref="C81:D81"/>
    <mergeCell ref="C82:D82"/>
    <mergeCell ref="F50:F51"/>
    <mergeCell ref="A73:D73"/>
    <mergeCell ref="A81:B81"/>
    <mergeCell ref="G54:G55"/>
    <mergeCell ref="A74:D74"/>
    <mergeCell ref="A64:H64"/>
    <mergeCell ref="H54:H55"/>
    <mergeCell ref="A58:B58"/>
    <mergeCell ref="A59:B59"/>
    <mergeCell ref="A60:B60"/>
    <mergeCell ref="A56:B56"/>
    <mergeCell ref="A57:B57"/>
    <mergeCell ref="A72:D72"/>
    <mergeCell ref="A68:D68"/>
    <mergeCell ref="A67:D67"/>
    <mergeCell ref="A69:D69"/>
    <mergeCell ref="A36:B36"/>
    <mergeCell ref="H46:H49"/>
    <mergeCell ref="A54:B55"/>
    <mergeCell ref="C54:C55"/>
    <mergeCell ref="D54:D55"/>
    <mergeCell ref="E54:E55"/>
    <mergeCell ref="F54:F55"/>
    <mergeCell ref="G50:G51"/>
    <mergeCell ref="H50:H51"/>
    <mergeCell ref="E46:E49"/>
    <mergeCell ref="F46:F49"/>
    <mergeCell ref="G46:G49"/>
    <mergeCell ref="A50:B51"/>
    <mergeCell ref="C50:C51"/>
    <mergeCell ref="D50:D51"/>
    <mergeCell ref="E50:E51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D46:D49"/>
    <mergeCell ref="A23:B23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45:B45"/>
    <mergeCell ref="A46:B49"/>
    <mergeCell ref="C46:C49"/>
    <mergeCell ref="A34:B34"/>
    <mergeCell ref="A42:B42"/>
    <mergeCell ref="A38:B38"/>
    <mergeCell ref="A39:B39"/>
    <mergeCell ref="A40:B40"/>
    <mergeCell ref="A41:B41"/>
    <mergeCell ref="A52:B52"/>
    <mergeCell ref="A43:B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2019-01-24T06:20:28Z</cp:lastPrinted>
  <dcterms:created xsi:type="dcterms:W3CDTF">2013-02-18T04:38:06Z</dcterms:created>
  <dcterms:modified xsi:type="dcterms:W3CDTF">2019-02-10T23:26:24Z</dcterms:modified>
</cp:coreProperties>
</file>