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3" i="8"/>
  <c r="G22" i="8"/>
  <c r="G20" i="8"/>
  <c r="G19" i="8"/>
  <c r="G17" i="8"/>
  <c r="G16" i="8"/>
  <c r="G14" i="8"/>
  <c r="G13" i="8"/>
  <c r="F14" i="8"/>
  <c r="F13" i="8"/>
  <c r="G9" i="8"/>
  <c r="F29" i="8"/>
  <c r="E29" i="8"/>
  <c r="F34" i="8"/>
  <c r="E34" i="8"/>
  <c r="F33" i="8"/>
  <c r="E33" i="8"/>
  <c r="F26" i="8"/>
  <c r="E26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E14" i="8"/>
  <c r="H44" i="8"/>
  <c r="H41" i="8"/>
  <c r="H40" i="8"/>
  <c r="H39" i="8"/>
  <c r="H38" i="8"/>
  <c r="F36" i="8"/>
  <c r="E36" i="8"/>
  <c r="H36" i="8"/>
  <c r="D29" i="8"/>
  <c r="D25" i="8"/>
  <c r="D22" i="8"/>
  <c r="D19" i="8"/>
  <c r="D16" i="8"/>
  <c r="D13" i="8"/>
  <c r="D9" i="8"/>
  <c r="C25" i="8"/>
  <c r="C9" i="8"/>
  <c r="H33" i="8"/>
  <c r="H48" i="8"/>
  <c r="H52" i="8"/>
  <c r="H8" i="8"/>
  <c r="H34" i="8"/>
  <c r="H45" i="8"/>
  <c r="H53" i="8"/>
  <c r="G32" i="8"/>
  <c r="G42" i="8"/>
  <c r="F42" i="8"/>
  <c r="E42" i="8"/>
  <c r="H51" i="8"/>
  <c r="F49" i="8"/>
  <c r="E49" i="8"/>
  <c r="G49" i="8"/>
  <c r="H50" i="8"/>
  <c r="G63" i="8"/>
  <c r="E1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<sst xmlns="http://schemas.openxmlformats.org/spreadsheetml/2006/main" count="195" uniqueCount="172">
  <si>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</si>
  <si>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</si>
  <si>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</si>
  <si>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</si>
  <si>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</si>
  <si>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</si>
  <si>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</si>
  <si>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</si>
  <si>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</si>
  <si>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</si>
  <si>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</si>
  <si>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</si>
  <si>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</si>
  <si>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</si>
  <si>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</si>
  <si>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</si>
  <si>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</si>
  <si>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</si>
  <si>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</si>
  <si>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</si>
  <si>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</si>
  <si>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</si>
  <si>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</si>
  <si>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</si>
  <si>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</si>
  <si>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</si>
  <si>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</si>
  <si>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</si>
  <si>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</si>
  <si>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</si>
  <si>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</si>
  <si>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</si>
  <si>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</si>
  <si>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</si>
  <si>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</si>
  <si>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</si>
  <si>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</si>
  <si>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</si>
  <si>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</si>
  <si>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</si>
  <si>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</si>
  <si>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</si>
  <si>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</si>
  <si>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</si>
  <si>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</si>
  <si>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</si>
  <si>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</si>
  <si>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</si>
  <si>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</si>
  <si>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</si>
  <si>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</si>
  <si>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</si>
  <si>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</si>
  <si>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</si>
  <si>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</si>
  <si>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</si>
  <si>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</si>
  <si>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</si>
  <si>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</si>
  <si>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</si>
  <si>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</si>
  <si>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</si>
  <si>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</si>
  <si>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</si>
  <si>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</si>
  <si>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</si>
  <si>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</si>
  <si>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</si>
  <si>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</si>
  <si>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</si>
  <si>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</si>
  <si>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</si>
  <si>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</si>
  <si>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</si>
  <si>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</si>
  <si>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</si>
  <si>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</si>
  <si>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</si>
  <si>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</si>
  <si>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</si>
  <si>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</si>
  <si>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</si>
  <si>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</si>
  <si>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</si>
  <si>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</si>
  <si>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</si>
  <si>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</si>
  <si>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</si>
  <si>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</si>
  <si>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</si>
  <si>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</si>
  <si>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</si>
  <si>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</si>
  <si>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</si>
  <si>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</si>
  <si>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</si>
  <si>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</si>
  <si>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</si>
  <si>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</si>
  <si>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Договор Управления</t>
  </si>
  <si>
    <t>от 27 апреля 2005 года серия 25 № 01277949</t>
  </si>
  <si>
    <t>не начисл.</t>
  </si>
  <si>
    <t>№ 131 по проспекту Красного Знамени</t>
  </si>
  <si>
    <t>9 этажей</t>
  </si>
  <si>
    <t>4 подъезда</t>
  </si>
  <si>
    <t>4 лифта</t>
  </si>
  <si>
    <t>4 м/провода</t>
  </si>
  <si>
    <t xml:space="preserve">                              01 ноября 2007 года</t>
  </si>
  <si>
    <t>проспект Красного Знамени,131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</si>
  <si>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</si>
  <si>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</si>
  <si>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</si>
  <si>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</si>
  <si>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</si>
  <si>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</si>
  <si>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</si>
  <si>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</si>
  <si>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</si>
  <si>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</si>
  <si>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</si>
  <si>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</si>
  <si>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</si>
  <si>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</si>
  <si>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</si>
  <si>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</si>
  <si>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</si>
  <si>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</si>
  <si>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ул. Тунгусская,8</t>
  </si>
  <si>
    <t>сумма, т.р.</t>
  </si>
  <si>
    <t>подрядчик</t>
  </si>
  <si>
    <t>количество проживающих</t>
  </si>
  <si>
    <t>340 чел.</t>
  </si>
  <si>
    <t>итого по дому:</t>
  </si>
  <si>
    <t>Прочие работы и услуги</t>
  </si>
  <si>
    <t>Ресо-Гарантия</t>
  </si>
  <si>
    <t>1.Капитальный ремонт</t>
  </si>
  <si>
    <t>2. Обслуж-е теплосчетчика</t>
  </si>
  <si>
    <t>2.1 Услуги по управлению</t>
  </si>
  <si>
    <t>3. Реклама в лифтах</t>
  </si>
  <si>
    <t xml:space="preserve"> Собственникам необходимо  принять  решение и направить в  Управляющую компанию для формирования перспективного плана текущего ремонта  дома.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</si>
  <si>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</si>
  <si>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</si>
  <si>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</si>
  <si>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</si>
  <si>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ООО "ТСГ"</t>
  </si>
  <si>
    <t xml:space="preserve"> всего: 1770,1 в т.ч.  лестнич. клетки 776,4 кв.м</t>
  </si>
  <si>
    <t>всего по дому:</t>
  </si>
  <si>
    <t>3.Коммунальные услуги, всего:</t>
  </si>
  <si>
    <t xml:space="preserve">в том числе: </t>
  </si>
  <si>
    <t>ХВС на  содержание ОИ МКД</t>
  </si>
  <si>
    <t>отведение сточных вод</t>
  </si>
  <si>
    <t>ГВС на  содержание ОИ МКД</t>
  </si>
  <si>
    <t>эл.энергия на 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</si>
  <si>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</si>
  <si>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</si>
  <si>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</si>
  <si>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</si>
  <si>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</si>
  <si>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</si>
  <si>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мягкой кровли</t>
  </si>
  <si>
    <t>233 кв.м</t>
  </si>
  <si>
    <t>изготовл. Монтаж решеток на слуховые окна в подвал</t>
  </si>
  <si>
    <t>33 шт</t>
  </si>
  <si>
    <t>расчетный комплекс учета эл. энергии</t>
  </si>
  <si>
    <t>МУПВ ВПЭС</t>
  </si>
  <si>
    <t>контейнер для мусора</t>
  </si>
  <si>
    <t>1 шт</t>
  </si>
  <si>
    <t>Амур-тара</t>
  </si>
  <si>
    <t>1 компл.</t>
  </si>
  <si>
    <t>План по статье "Текущий ремонт" на 2019 год.</t>
  </si>
  <si>
    <t xml:space="preserve"> Предложение Управлящей компании: 1. Ремонт межпанельных швов фасада. 2. Частичный ремонт кровли.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</si>
  <si>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119/01 от 24.01.2019 года.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</si>
</sst>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16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/>
    <xf numFmtId="0" fontId="4" fillId="0" borderId="7" xfId="0" applyFont="1" applyBorder="1" applyAlignment="1">
      <alignment horizontal="left"/>
    </xf>
    <xf numFmtId="0" fontId="3" fillId="0" borderId="2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/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153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4" t="s">
        <v>102</v>
      </c>
    </row>
    <row r="4" spans="1:4" ht="14.25" customHeight="1" x14ac:dyDescent="0.25">
      <c r="A4" s="22" t="s">
        <v>171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6" t="s">
        <v>13</v>
      </c>
      <c r="D9" s="107"/>
    </row>
    <row r="10" spans="1:4" s="3" customFormat="1" ht="24" customHeight="1" x14ac:dyDescent="0.25">
      <c r="A10" s="12" t="s">
        <v>2</v>
      </c>
      <c r="B10" s="15" t="s">
        <v>14</v>
      </c>
      <c r="C10" s="108" t="s">
        <v>100</v>
      </c>
      <c r="D10" s="109"/>
    </row>
    <row r="11" spans="1:4" s="3" customFormat="1" ht="15" customHeight="1" x14ac:dyDescent="0.25">
      <c r="A11" s="12" t="s">
        <v>3</v>
      </c>
      <c r="B11" s="13" t="s">
        <v>15</v>
      </c>
      <c r="C11" s="106" t="s">
        <v>16</v>
      </c>
      <c r="D11" s="107"/>
    </row>
    <row r="12" spans="1:4" s="3" customFormat="1" ht="15" customHeight="1" x14ac:dyDescent="0.25">
      <c r="A12" s="62" t="s">
        <v>4</v>
      </c>
      <c r="B12" s="63" t="s">
        <v>109</v>
      </c>
      <c r="C12" s="59" t="s">
        <v>110</v>
      </c>
      <c r="D12" s="60" t="s">
        <v>111</v>
      </c>
    </row>
    <row r="13" spans="1:4" s="3" customFormat="1" ht="15" customHeight="1" x14ac:dyDescent="0.25">
      <c r="A13" s="64"/>
      <c r="B13" s="65"/>
      <c r="C13" s="59" t="s">
        <v>112</v>
      </c>
      <c r="D13" s="60" t="s">
        <v>113</v>
      </c>
    </row>
    <row r="14" spans="1:4" s="3" customFormat="1" ht="15" customHeight="1" x14ac:dyDescent="0.25">
      <c r="A14" s="64"/>
      <c r="B14" s="65"/>
      <c r="C14" s="59" t="s">
        <v>114</v>
      </c>
      <c r="D14" s="60" t="s">
        <v>115</v>
      </c>
    </row>
    <row r="15" spans="1:4" s="3" customFormat="1" ht="15" customHeight="1" x14ac:dyDescent="0.25">
      <c r="A15" s="64"/>
      <c r="B15" s="65"/>
      <c r="C15" s="59" t="s">
        <v>116</v>
      </c>
      <c r="D15" s="60" t="s">
        <v>117</v>
      </c>
    </row>
    <row r="16" spans="1:4" s="3" customFormat="1" ht="15" customHeight="1" x14ac:dyDescent="0.25">
      <c r="A16" s="64"/>
      <c r="B16" s="65"/>
      <c r="C16" s="59" t="s">
        <v>118</v>
      </c>
      <c r="D16" s="60" t="s">
        <v>119</v>
      </c>
    </row>
    <row r="17" spans="1:5" s="3" customFormat="1" ht="15" customHeight="1" x14ac:dyDescent="0.25">
      <c r="A17" s="64"/>
      <c r="B17" s="65"/>
      <c r="C17" s="59" t="s">
        <v>120</v>
      </c>
      <c r="D17" s="60" t="s">
        <v>121</v>
      </c>
    </row>
    <row r="18" spans="1:5" s="3" customFormat="1" ht="15" customHeight="1" x14ac:dyDescent="0.25">
      <c r="A18" s="66"/>
      <c r="B18" s="67"/>
      <c r="C18" s="59" t="s">
        <v>122</v>
      </c>
      <c r="D18" s="60" t="s">
        <v>123</v>
      </c>
    </row>
    <row r="19" spans="1:5" s="3" customFormat="1" ht="14.25" customHeight="1" x14ac:dyDescent="0.25">
      <c r="A19" s="12" t="s">
        <v>5</v>
      </c>
      <c r="B19" s="13" t="s">
        <v>17</v>
      </c>
      <c r="C19" s="110" t="s">
        <v>124</v>
      </c>
      <c r="D19" s="111"/>
    </row>
    <row r="20" spans="1:5" s="3" customFormat="1" x14ac:dyDescent="0.25">
      <c r="A20" s="12" t="s">
        <v>6</v>
      </c>
      <c r="B20" s="13" t="s">
        <v>18</v>
      </c>
      <c r="C20" s="112" t="s">
        <v>60</v>
      </c>
      <c r="D20" s="113"/>
    </row>
    <row r="21" spans="1:5" s="3" customFormat="1" ht="16.5" customHeight="1" x14ac:dyDescent="0.25">
      <c r="A21" s="12" t="s">
        <v>7</v>
      </c>
      <c r="B21" s="13" t="s">
        <v>19</v>
      </c>
      <c r="C21" s="108" t="s">
        <v>20</v>
      </c>
      <c r="D21" s="109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4" t="s">
        <v>27</v>
      </c>
      <c r="B26" s="115"/>
      <c r="C26" s="115"/>
      <c r="D26" s="116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95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96</v>
      </c>
      <c r="C30" s="6" t="s">
        <v>97</v>
      </c>
      <c r="D30" s="10" t="s">
        <v>98</v>
      </c>
      <c r="E30" t="s">
        <v>94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127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3">
        <v>1981</v>
      </c>
      <c r="D40" s="104"/>
    </row>
    <row r="41" spans="1:4" x14ac:dyDescent="0.25">
      <c r="A41" s="7">
        <v>2</v>
      </c>
      <c r="B41" s="6" t="s">
        <v>38</v>
      </c>
      <c r="C41" s="103" t="s">
        <v>103</v>
      </c>
      <c r="D41" s="104"/>
    </row>
    <row r="42" spans="1:4" ht="15" customHeight="1" x14ac:dyDescent="0.25">
      <c r="A42" s="7">
        <v>3</v>
      </c>
      <c r="B42" s="6" t="s">
        <v>39</v>
      </c>
      <c r="C42" s="103" t="s">
        <v>104</v>
      </c>
      <c r="D42" s="105"/>
    </row>
    <row r="43" spans="1:4" x14ac:dyDescent="0.25">
      <c r="A43" s="7">
        <v>4</v>
      </c>
      <c r="B43" s="6" t="s">
        <v>37</v>
      </c>
      <c r="C43" s="103" t="s">
        <v>105</v>
      </c>
      <c r="D43" s="105"/>
    </row>
    <row r="44" spans="1:4" x14ac:dyDescent="0.25">
      <c r="A44" s="7">
        <v>5</v>
      </c>
      <c r="B44" s="6" t="s">
        <v>40</v>
      </c>
      <c r="C44" s="103" t="s">
        <v>106</v>
      </c>
      <c r="D44" s="105"/>
    </row>
    <row r="45" spans="1:4" x14ac:dyDescent="0.25">
      <c r="A45" s="7">
        <v>6</v>
      </c>
      <c r="B45" s="6" t="s">
        <v>41</v>
      </c>
      <c r="C45" s="103">
        <v>7525.2</v>
      </c>
      <c r="D45" s="104"/>
    </row>
    <row r="46" spans="1:4" ht="15" customHeight="1" x14ac:dyDescent="0.25">
      <c r="A46" s="7">
        <v>7</v>
      </c>
      <c r="B46" s="6" t="s">
        <v>42</v>
      </c>
      <c r="C46" s="103" t="s">
        <v>61</v>
      </c>
      <c r="D46" s="104"/>
    </row>
    <row r="47" spans="1:4" x14ac:dyDescent="0.25">
      <c r="A47" s="7">
        <v>8</v>
      </c>
      <c r="B47" s="6" t="s">
        <v>43</v>
      </c>
      <c r="C47" s="103" t="s">
        <v>145</v>
      </c>
      <c r="D47" s="104"/>
    </row>
    <row r="48" spans="1:4" x14ac:dyDescent="0.25">
      <c r="A48" s="7">
        <v>9</v>
      </c>
      <c r="B48" s="6" t="s">
        <v>130</v>
      </c>
      <c r="C48" s="103" t="s">
        <v>131</v>
      </c>
      <c r="D48" s="104"/>
    </row>
    <row r="49" spans="1:4" x14ac:dyDescent="0.25">
      <c r="A49" s="78"/>
      <c r="B49" s="74" t="s">
        <v>99</v>
      </c>
      <c r="C49" s="74" t="s">
        <v>107</v>
      </c>
      <c r="D49" s="7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3" workbookViewId="0">
      <selection activeCell="D81" sqref="D8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 x14ac:dyDescent="0.25">
      <c r="A1" s="4" t="s">
        <v>140</v>
      </c>
      <c r="B1"/>
      <c r="C1" s="43"/>
      <c r="D1" s="43"/>
    </row>
    <row r="2" spans="1:8" ht="13.5" customHeight="1" x14ac:dyDescent="0.25">
      <c r="A2" s="4" t="s">
        <v>154</v>
      </c>
      <c r="B2"/>
      <c r="C2" s="43"/>
      <c r="D2" s="43"/>
    </row>
    <row r="3" spans="1:8" ht="56.25" customHeight="1" x14ac:dyDescent="0.25">
      <c r="A3" s="133" t="s">
        <v>68</v>
      </c>
      <c r="B3" s="134"/>
      <c r="C3" s="44" t="s">
        <v>69</v>
      </c>
      <c r="D3" s="32" t="s">
        <v>70</v>
      </c>
      <c r="E3" s="32" t="s">
        <v>71</v>
      </c>
      <c r="F3" s="32" t="s">
        <v>72</v>
      </c>
      <c r="G3" s="45" t="s">
        <v>73</v>
      </c>
      <c r="H3" s="32" t="s">
        <v>74</v>
      </c>
    </row>
    <row r="4" spans="1:8" ht="26.25" customHeight="1" x14ac:dyDescent="0.25">
      <c r="A4" s="144" t="s">
        <v>155</v>
      </c>
      <c r="B4" s="145"/>
      <c r="C4" s="44"/>
      <c r="D4" s="32">
        <v>259.70999999999998</v>
      </c>
      <c r="E4" s="32"/>
      <c r="F4" s="32"/>
      <c r="G4" s="45"/>
      <c r="H4" s="32"/>
    </row>
    <row r="5" spans="1:8" ht="15" customHeight="1" x14ac:dyDescent="0.25">
      <c r="A5" s="83" t="s">
        <v>141</v>
      </c>
      <c r="B5" s="84"/>
      <c r="C5" s="44"/>
      <c r="D5" s="32">
        <v>973.06</v>
      </c>
      <c r="E5" s="32"/>
      <c r="F5" s="32"/>
      <c r="G5" s="45"/>
      <c r="H5" s="32"/>
    </row>
    <row r="6" spans="1:8" ht="14.25" customHeight="1" x14ac:dyDescent="0.25">
      <c r="A6" s="83" t="s">
        <v>142</v>
      </c>
      <c r="B6" s="84"/>
      <c r="C6" s="44"/>
      <c r="D6" s="32">
        <v>-719.35</v>
      </c>
      <c r="E6" s="32"/>
      <c r="F6" s="32"/>
      <c r="G6" s="45"/>
      <c r="H6" s="32"/>
    </row>
    <row r="7" spans="1:8" ht="15.75" customHeight="1" x14ac:dyDescent="0.25">
      <c r="A7" s="135" t="s">
        <v>156</v>
      </c>
      <c r="B7" s="128"/>
      <c r="C7" s="128"/>
      <c r="D7" s="128"/>
      <c r="E7" s="128"/>
      <c r="F7" s="128"/>
      <c r="G7" s="128"/>
      <c r="H7" s="127"/>
    </row>
    <row r="8" spans="1:8" ht="17.25" customHeight="1" x14ac:dyDescent="0.25">
      <c r="A8" s="133" t="s">
        <v>75</v>
      </c>
      <c r="B8" s="124"/>
      <c r="C8" s="36">
        <v>21.13</v>
      </c>
      <c r="D8" s="33">
        <v>-664.39</v>
      </c>
      <c r="E8" s="33">
        <f>E12+E15+E18+E21+E24+E27</f>
        <v>1880.31</v>
      </c>
      <c r="F8" s="33">
        <f>F12+F15+F18+F21+F24+F27</f>
        <v>1814.4</v>
      </c>
      <c r="G8" s="33">
        <v>1814.4</v>
      </c>
      <c r="H8" s="101">
        <f>F8-E8+D8</f>
        <v>-730.29999999999984</v>
      </c>
    </row>
    <row r="9" spans="1:8" x14ac:dyDescent="0.25">
      <c r="A9" s="46" t="s">
        <v>76</v>
      </c>
      <c r="B9" s="47"/>
      <c r="C9" s="7">
        <f>C8-C10</f>
        <v>19.02</v>
      </c>
      <c r="D9" s="7">
        <f>D8-D10</f>
        <v>-597.95000000000005</v>
      </c>
      <c r="E9" s="101">
        <f>E8-E10</f>
        <v>1692.279</v>
      </c>
      <c r="F9" s="101">
        <f>F8-F10</f>
        <v>1632.96</v>
      </c>
      <c r="G9" s="7">
        <f>G8-G10</f>
        <v>1632.96</v>
      </c>
      <c r="H9" s="101">
        <f t="shared" ref="H9:H10" si="0">F9-E9+D9</f>
        <v>-657.26900000000001</v>
      </c>
    </row>
    <row r="10" spans="1:8" x14ac:dyDescent="0.25">
      <c r="A10" s="129" t="s">
        <v>77</v>
      </c>
      <c r="B10" s="128"/>
      <c r="C10" s="7">
        <v>2.11</v>
      </c>
      <c r="D10" s="7">
        <v>-66.44</v>
      </c>
      <c r="E10" s="101">
        <f>E8*10%</f>
        <v>188.03100000000001</v>
      </c>
      <c r="F10" s="101">
        <f>F8*10%</f>
        <v>181.44000000000003</v>
      </c>
      <c r="G10" s="7">
        <v>181.44</v>
      </c>
      <c r="H10" s="101">
        <f t="shared" si="0"/>
        <v>-73.030999999999977</v>
      </c>
    </row>
    <row r="11" spans="1:8" ht="12.75" customHeight="1" x14ac:dyDescent="0.25">
      <c r="A11" s="135" t="s">
        <v>78</v>
      </c>
      <c r="B11" s="123"/>
      <c r="C11" s="123"/>
      <c r="D11" s="123"/>
      <c r="E11" s="123"/>
      <c r="F11" s="123"/>
      <c r="G11" s="123"/>
      <c r="H11" s="124"/>
    </row>
    <row r="12" spans="1:8" x14ac:dyDescent="0.25">
      <c r="A12" s="130" t="s">
        <v>57</v>
      </c>
      <c r="B12" s="131"/>
      <c r="C12" s="36">
        <v>5.65</v>
      </c>
      <c r="D12" s="33">
        <v>-200.42</v>
      </c>
      <c r="E12" s="33">
        <v>510.01</v>
      </c>
      <c r="F12" s="33">
        <v>525.79999999999995</v>
      </c>
      <c r="G12" s="33">
        <v>525.79999999999995</v>
      </c>
      <c r="H12" s="101">
        <f t="shared" ref="H12:H30" si="1">F12-E12+D12</f>
        <v>-184.63000000000002</v>
      </c>
    </row>
    <row r="13" spans="1:8" x14ac:dyDescent="0.25">
      <c r="A13" s="46" t="s">
        <v>76</v>
      </c>
      <c r="B13" s="47"/>
      <c r="C13" s="7">
        <v>5.08</v>
      </c>
      <c r="D13" s="7">
        <f>D12-D14</f>
        <v>-180.38</v>
      </c>
      <c r="E13" s="101">
        <f>E12-E14</f>
        <v>459.00900000000001</v>
      </c>
      <c r="F13" s="101">
        <f>F12-F14</f>
        <v>473.21999999999997</v>
      </c>
      <c r="G13" s="101">
        <f>G12-G14</f>
        <v>473.21999999999997</v>
      </c>
      <c r="H13" s="101">
        <f t="shared" si="1"/>
        <v>-166.16900000000004</v>
      </c>
    </row>
    <row r="14" spans="1:8" x14ac:dyDescent="0.25">
      <c r="A14" s="129" t="s">
        <v>77</v>
      </c>
      <c r="B14" s="128"/>
      <c r="C14" s="7">
        <v>0.56999999999999995</v>
      </c>
      <c r="D14" s="7">
        <v>-20.04</v>
      </c>
      <c r="E14" s="101">
        <f>E12*10%</f>
        <v>51.001000000000005</v>
      </c>
      <c r="F14" s="101">
        <f>F12*10%</f>
        <v>52.58</v>
      </c>
      <c r="G14" s="101">
        <f>G12*10%</f>
        <v>52.58</v>
      </c>
      <c r="H14" s="101">
        <f t="shared" si="1"/>
        <v>-18.461000000000006</v>
      </c>
    </row>
    <row r="15" spans="1:8" ht="23.25" customHeight="1" x14ac:dyDescent="0.25">
      <c r="A15" s="130" t="s">
        <v>46</v>
      </c>
      <c r="B15" s="131"/>
      <c r="C15" s="36">
        <v>3.45</v>
      </c>
      <c r="D15" s="33">
        <v>-121.57</v>
      </c>
      <c r="E15" s="7">
        <v>311.42</v>
      </c>
      <c r="F15" s="7">
        <v>321.10000000000002</v>
      </c>
      <c r="G15" s="7">
        <v>321.10000000000002</v>
      </c>
      <c r="H15" s="101">
        <f t="shared" si="1"/>
        <v>-111.88999999999999</v>
      </c>
    </row>
    <row r="16" spans="1:8" x14ac:dyDescent="0.25">
      <c r="A16" s="46" t="s">
        <v>76</v>
      </c>
      <c r="B16" s="47"/>
      <c r="C16" s="7">
        <v>3.1</v>
      </c>
      <c r="D16" s="7">
        <f>D15-D17</f>
        <v>-109.41</v>
      </c>
      <c r="E16" s="101">
        <f>E15-E17</f>
        <v>280.27800000000002</v>
      </c>
      <c r="F16" s="101">
        <f>F15-F17</f>
        <v>288.99</v>
      </c>
      <c r="G16" s="101">
        <f>G15-G17</f>
        <v>288.99</v>
      </c>
      <c r="H16" s="101">
        <f t="shared" si="1"/>
        <v>-100.69800000000001</v>
      </c>
    </row>
    <row r="17" spans="1:8" ht="15" customHeight="1" x14ac:dyDescent="0.25">
      <c r="A17" s="129" t="s">
        <v>77</v>
      </c>
      <c r="B17" s="128"/>
      <c r="C17" s="7">
        <v>0.35</v>
      </c>
      <c r="D17" s="7">
        <v>-12.16</v>
      </c>
      <c r="E17" s="101">
        <f>E15*10%</f>
        <v>31.142000000000003</v>
      </c>
      <c r="F17" s="101">
        <f>F15*10%</f>
        <v>32.110000000000007</v>
      </c>
      <c r="G17" s="101">
        <f>G15*10%</f>
        <v>32.110000000000007</v>
      </c>
      <c r="H17" s="101">
        <f t="shared" si="1"/>
        <v>-11.191999999999997</v>
      </c>
    </row>
    <row r="18" spans="1:8" ht="14.25" customHeight="1" x14ac:dyDescent="0.25">
      <c r="A18" s="130" t="s">
        <v>58</v>
      </c>
      <c r="B18" s="131"/>
      <c r="C18" s="44">
        <v>2.37</v>
      </c>
      <c r="D18" s="33">
        <v>-83.61</v>
      </c>
      <c r="E18" s="7">
        <v>213.93</v>
      </c>
      <c r="F18" s="7">
        <v>220.58</v>
      </c>
      <c r="G18" s="7">
        <v>220.58</v>
      </c>
      <c r="H18" s="101">
        <f t="shared" si="1"/>
        <v>-76.959999999999994</v>
      </c>
    </row>
    <row r="19" spans="1:8" ht="13.5" customHeight="1" x14ac:dyDescent="0.25">
      <c r="A19" s="46" t="s">
        <v>76</v>
      </c>
      <c r="B19" s="47"/>
      <c r="C19" s="7">
        <v>2.13</v>
      </c>
      <c r="D19" s="7">
        <f>D18-D20</f>
        <v>-75.25</v>
      </c>
      <c r="E19" s="101">
        <f>E18-E20</f>
        <v>192.53700000000001</v>
      </c>
      <c r="F19" s="101">
        <f>F18-F20</f>
        <v>198.52200000000002</v>
      </c>
      <c r="G19" s="101">
        <f>G18-G20</f>
        <v>198.52200000000002</v>
      </c>
      <c r="H19" s="101">
        <f t="shared" si="1"/>
        <v>-69.264999999999986</v>
      </c>
    </row>
    <row r="20" spans="1:8" ht="12.75" customHeight="1" x14ac:dyDescent="0.25">
      <c r="A20" s="129" t="s">
        <v>77</v>
      </c>
      <c r="B20" s="128"/>
      <c r="C20" s="7">
        <v>0.24</v>
      </c>
      <c r="D20" s="7">
        <v>-8.36</v>
      </c>
      <c r="E20" s="101">
        <f>E18*10%</f>
        <v>21.393000000000001</v>
      </c>
      <c r="F20" s="101">
        <f>F18*10%</f>
        <v>22.058000000000003</v>
      </c>
      <c r="G20" s="101">
        <f>G18*10%</f>
        <v>22.058000000000003</v>
      </c>
      <c r="H20" s="101">
        <f t="shared" si="1"/>
        <v>-7.6949999999999967</v>
      </c>
    </row>
    <row r="21" spans="1:8" x14ac:dyDescent="0.25">
      <c r="A21" s="130" t="s">
        <v>59</v>
      </c>
      <c r="B21" s="131"/>
      <c r="C21" s="35">
        <v>1.1100000000000001</v>
      </c>
      <c r="D21" s="7">
        <v>-39.270000000000003</v>
      </c>
      <c r="E21" s="7">
        <v>100.2</v>
      </c>
      <c r="F21" s="7">
        <v>103.31</v>
      </c>
      <c r="G21" s="7">
        <v>103.31</v>
      </c>
      <c r="H21" s="101">
        <f t="shared" si="1"/>
        <v>-36.160000000000004</v>
      </c>
    </row>
    <row r="22" spans="1:8" ht="14.25" customHeight="1" x14ac:dyDescent="0.25">
      <c r="A22" s="46" t="s">
        <v>76</v>
      </c>
      <c r="B22" s="47"/>
      <c r="C22" s="7">
        <v>1</v>
      </c>
      <c r="D22" s="7">
        <f>D21-D23</f>
        <v>-35.340000000000003</v>
      </c>
      <c r="E22" s="101">
        <f>E21-E23</f>
        <v>90.18</v>
      </c>
      <c r="F22" s="101">
        <f>F21-F23</f>
        <v>92.978999999999999</v>
      </c>
      <c r="G22" s="101">
        <f>G21-G23</f>
        <v>92.978999999999999</v>
      </c>
      <c r="H22" s="101">
        <f t="shared" si="1"/>
        <v>-32.541000000000011</v>
      </c>
    </row>
    <row r="23" spans="1:8" ht="14.25" customHeight="1" x14ac:dyDescent="0.25">
      <c r="A23" s="129" t="s">
        <v>77</v>
      </c>
      <c r="B23" s="128"/>
      <c r="C23" s="7">
        <v>0.11</v>
      </c>
      <c r="D23" s="7">
        <v>-3.93</v>
      </c>
      <c r="E23" s="101">
        <f>E21*10%</f>
        <v>10.020000000000001</v>
      </c>
      <c r="F23" s="101">
        <f>F21*10%</f>
        <v>10.331000000000001</v>
      </c>
      <c r="G23" s="101">
        <f>G21*10%</f>
        <v>10.331000000000001</v>
      </c>
      <c r="H23" s="101">
        <f t="shared" si="1"/>
        <v>-3.6190000000000002</v>
      </c>
    </row>
    <row r="24" spans="1:8" ht="14.25" customHeight="1" x14ac:dyDescent="0.25">
      <c r="A24" s="10" t="s">
        <v>47</v>
      </c>
      <c r="B24" s="48"/>
      <c r="C24" s="35">
        <v>4.3600000000000003</v>
      </c>
      <c r="D24" s="7">
        <v>-120.92</v>
      </c>
      <c r="E24" s="7">
        <v>390.88</v>
      </c>
      <c r="F24" s="7">
        <v>314.5</v>
      </c>
      <c r="G24" s="7">
        <v>314.5</v>
      </c>
      <c r="H24" s="101">
        <f t="shared" si="1"/>
        <v>-197.3</v>
      </c>
    </row>
    <row r="25" spans="1:8" ht="14.25" customHeight="1" x14ac:dyDescent="0.25">
      <c r="A25" s="46" t="s">
        <v>76</v>
      </c>
      <c r="B25" s="47"/>
      <c r="C25" s="7">
        <f>C24-C26</f>
        <v>3.9200000000000004</v>
      </c>
      <c r="D25" s="7">
        <f>D24-D26</f>
        <v>-108.83</v>
      </c>
      <c r="E25" s="101">
        <f>E24-E26</f>
        <v>351.79199999999997</v>
      </c>
      <c r="F25" s="101">
        <v>393.42</v>
      </c>
      <c r="G25" s="101">
        <v>393.42</v>
      </c>
      <c r="H25" s="101">
        <f t="shared" si="1"/>
        <v>-67.201999999999956</v>
      </c>
    </row>
    <row r="26" spans="1:8" x14ac:dyDescent="0.25">
      <c r="A26" s="129" t="s">
        <v>77</v>
      </c>
      <c r="B26" s="128"/>
      <c r="C26" s="7">
        <v>0.44</v>
      </c>
      <c r="D26" s="7">
        <v>-12.09</v>
      </c>
      <c r="E26" s="101">
        <f>E24*10%</f>
        <v>39.088000000000001</v>
      </c>
      <c r="F26" s="101">
        <f>F24*10%</f>
        <v>31.450000000000003</v>
      </c>
      <c r="G26" s="101">
        <f>G24*10%</f>
        <v>31.450000000000003</v>
      </c>
      <c r="H26" s="101">
        <f t="shared" si="1"/>
        <v>-19.727999999999998</v>
      </c>
    </row>
    <row r="27" spans="1:8" ht="14.25" customHeight="1" x14ac:dyDescent="0.25">
      <c r="A27" s="136" t="s">
        <v>48</v>
      </c>
      <c r="B27" s="137"/>
      <c r="C27" s="140">
        <v>4.1900000000000004</v>
      </c>
      <c r="D27" s="142">
        <v>-89.59</v>
      </c>
      <c r="E27" s="7">
        <v>353.87</v>
      </c>
      <c r="F27" s="7">
        <v>329.11</v>
      </c>
      <c r="G27" s="7">
        <v>329.11</v>
      </c>
      <c r="H27" s="101">
        <f t="shared" si="1"/>
        <v>-114.35</v>
      </c>
    </row>
    <row r="28" spans="1:8" ht="0.75" hidden="1" customHeight="1" x14ac:dyDescent="0.25">
      <c r="A28" s="138"/>
      <c r="B28" s="139"/>
      <c r="C28" s="141"/>
      <c r="D28" s="143"/>
      <c r="E28" s="7"/>
      <c r="F28" s="7"/>
      <c r="G28" s="7"/>
      <c r="H28" s="101">
        <f t="shared" si="1"/>
        <v>0</v>
      </c>
    </row>
    <row r="29" spans="1:8" x14ac:dyDescent="0.25">
      <c r="A29" s="46" t="s">
        <v>76</v>
      </c>
      <c r="B29" s="47"/>
      <c r="C29" s="7">
        <v>3.77</v>
      </c>
      <c r="D29" s="7">
        <f>D27-D30</f>
        <v>-80.62</v>
      </c>
      <c r="E29" s="101">
        <f>E27-E30</f>
        <v>318.49</v>
      </c>
      <c r="F29" s="101">
        <f>F27-F30</f>
        <v>296.20000000000005</v>
      </c>
      <c r="G29" s="101">
        <f>G27-G30</f>
        <v>296.20000000000005</v>
      </c>
      <c r="H29" s="101">
        <f t="shared" si="1"/>
        <v>-102.90999999999997</v>
      </c>
    </row>
    <row r="30" spans="1:8" x14ac:dyDescent="0.25">
      <c r="A30" s="129" t="s">
        <v>77</v>
      </c>
      <c r="B30" s="128"/>
      <c r="C30" s="7">
        <v>0.42</v>
      </c>
      <c r="D30" s="7">
        <v>-8.9700000000000006</v>
      </c>
      <c r="E30" s="101">
        <v>35.380000000000003</v>
      </c>
      <c r="F30" s="101">
        <v>32.909999999999997</v>
      </c>
      <c r="G30" s="101">
        <v>32.909999999999997</v>
      </c>
      <c r="H30" s="101">
        <f t="shared" si="1"/>
        <v>-11.440000000000007</v>
      </c>
    </row>
    <row r="31" spans="1:8" x14ac:dyDescent="0.25">
      <c r="A31" s="77"/>
      <c r="B31" s="76"/>
      <c r="C31" s="7"/>
      <c r="D31" s="7"/>
      <c r="E31" s="7"/>
      <c r="F31" s="7"/>
      <c r="G31" s="75"/>
      <c r="H31" s="7"/>
    </row>
    <row r="32" spans="1:8" ht="13.5" customHeight="1" x14ac:dyDescent="0.25">
      <c r="A32" s="133" t="s">
        <v>49</v>
      </c>
      <c r="B32" s="134"/>
      <c r="C32" s="35">
        <v>7.8</v>
      </c>
      <c r="D32" s="35">
        <v>962.77</v>
      </c>
      <c r="E32" s="35">
        <v>693.42</v>
      </c>
      <c r="F32" s="35">
        <v>698.04</v>
      </c>
      <c r="G32" s="68">
        <f>G33+G34</f>
        <v>475.81</v>
      </c>
      <c r="H32" s="102">
        <f>F32-E32+D32+F32-G32</f>
        <v>1189.6199999999999</v>
      </c>
    </row>
    <row r="33" spans="1:8" ht="16.5" customHeight="1" x14ac:dyDescent="0.25">
      <c r="A33" s="69" t="s">
        <v>79</v>
      </c>
      <c r="B33" s="70"/>
      <c r="C33" s="35">
        <v>7.02</v>
      </c>
      <c r="D33" s="35">
        <v>968.01</v>
      </c>
      <c r="E33" s="101">
        <f>E32-E34</f>
        <v>624.07799999999997</v>
      </c>
      <c r="F33" s="101">
        <f>F32-F34</f>
        <v>628.23599999999999</v>
      </c>
      <c r="G33" s="71">
        <v>406.01</v>
      </c>
      <c r="H33" s="102">
        <f t="shared" ref="H33:H34" si="2">F33-E33+D33+F33-G33</f>
        <v>1194.394</v>
      </c>
    </row>
    <row r="34" spans="1:8" ht="13.5" customHeight="1" x14ac:dyDescent="0.25">
      <c r="A34" s="129" t="s">
        <v>77</v>
      </c>
      <c r="B34" s="128"/>
      <c r="C34" s="7">
        <v>0.78</v>
      </c>
      <c r="D34" s="7">
        <v>-5.24</v>
      </c>
      <c r="E34" s="101">
        <f>E32*10%</f>
        <v>69.341999999999999</v>
      </c>
      <c r="F34" s="101">
        <f>F32*10%</f>
        <v>69.804000000000002</v>
      </c>
      <c r="G34" s="7">
        <v>69.8</v>
      </c>
      <c r="H34" s="102">
        <f t="shared" si="2"/>
        <v>-4.7739999999999867</v>
      </c>
    </row>
    <row r="35" spans="1:8" ht="13.5" customHeight="1" x14ac:dyDescent="0.25">
      <c r="A35" s="99"/>
      <c r="B35" s="100"/>
      <c r="C35" s="7"/>
      <c r="D35" s="7"/>
      <c r="E35" s="7"/>
      <c r="F35" s="7"/>
      <c r="G35" s="98"/>
      <c r="H35" s="35"/>
    </row>
    <row r="36" spans="1:8" ht="13.5" customHeight="1" x14ac:dyDescent="0.25">
      <c r="A36" s="117" t="s">
        <v>147</v>
      </c>
      <c r="B36" s="118"/>
      <c r="C36" s="7"/>
      <c r="D36" s="35">
        <v>-27.8</v>
      </c>
      <c r="E36" s="7">
        <f>E38+E39+E40+E41</f>
        <v>193.42999999999998</v>
      </c>
      <c r="F36" s="7">
        <f>F38+F39+F40+F41</f>
        <v>186.45000000000002</v>
      </c>
      <c r="G36" s="96">
        <v>186.87</v>
      </c>
      <c r="H36" s="35">
        <f>F36-E36+D36+F36-G36</f>
        <v>-35.199999999999932</v>
      </c>
    </row>
    <row r="37" spans="1:8" ht="13.5" customHeight="1" x14ac:dyDescent="0.25">
      <c r="A37" s="46" t="s">
        <v>148</v>
      </c>
      <c r="B37" s="97"/>
      <c r="C37" s="7"/>
      <c r="D37" s="7"/>
      <c r="E37" s="7"/>
      <c r="F37" s="7"/>
      <c r="G37" s="96"/>
      <c r="H37" s="35"/>
    </row>
    <row r="38" spans="1:8" ht="13.5" customHeight="1" x14ac:dyDescent="0.25">
      <c r="A38" s="119" t="s">
        <v>149</v>
      </c>
      <c r="B38" s="120"/>
      <c r="C38" s="7"/>
      <c r="D38" s="7">
        <v>-0.79</v>
      </c>
      <c r="E38" s="7">
        <v>5.47</v>
      </c>
      <c r="F38" s="7">
        <v>5.3</v>
      </c>
      <c r="G38" s="7">
        <v>5.12</v>
      </c>
      <c r="H38" s="35">
        <f t="shared" ref="H38:H41" si="3">F38-E38+D38+F38-G38</f>
        <v>-0.78000000000000025</v>
      </c>
    </row>
    <row r="39" spans="1:8" ht="13.5" customHeight="1" x14ac:dyDescent="0.25">
      <c r="A39" s="119" t="s">
        <v>151</v>
      </c>
      <c r="B39" s="120"/>
      <c r="C39" s="7"/>
      <c r="D39" s="7">
        <v>-3.78</v>
      </c>
      <c r="E39" s="7">
        <v>27.82</v>
      </c>
      <c r="F39" s="7">
        <v>26.64</v>
      </c>
      <c r="G39" s="7">
        <v>19.04</v>
      </c>
      <c r="H39" s="35">
        <f t="shared" si="3"/>
        <v>2.6400000000000006</v>
      </c>
    </row>
    <row r="40" spans="1:8" ht="13.5" customHeight="1" x14ac:dyDescent="0.25">
      <c r="A40" s="119" t="s">
        <v>152</v>
      </c>
      <c r="B40" s="120"/>
      <c r="C40" s="7"/>
      <c r="D40" s="7">
        <v>-22.72</v>
      </c>
      <c r="E40" s="7">
        <v>154.91</v>
      </c>
      <c r="F40" s="7">
        <v>149.58000000000001</v>
      </c>
      <c r="G40" s="7">
        <v>160.22</v>
      </c>
      <c r="H40" s="35">
        <f t="shared" si="3"/>
        <v>-38.689999999999969</v>
      </c>
    </row>
    <row r="41" spans="1:8" ht="13.5" customHeight="1" x14ac:dyDescent="0.25">
      <c r="A41" s="119" t="s">
        <v>150</v>
      </c>
      <c r="B41" s="120"/>
      <c r="C41" s="7"/>
      <c r="D41" s="7">
        <v>-0.51</v>
      </c>
      <c r="E41" s="7">
        <v>5.23</v>
      </c>
      <c r="F41" s="7">
        <v>4.93</v>
      </c>
      <c r="G41" s="7">
        <v>2.4900000000000002</v>
      </c>
      <c r="H41" s="35">
        <f t="shared" si="3"/>
        <v>1.629999999999999</v>
      </c>
    </row>
    <row r="42" spans="1:8" ht="13.5" customHeight="1" x14ac:dyDescent="0.25">
      <c r="A42" s="69" t="s">
        <v>132</v>
      </c>
      <c r="B42" s="79"/>
      <c r="C42" s="7"/>
      <c r="D42" s="7"/>
      <c r="E42" s="35">
        <f>E8+E32+E36</f>
        <v>2767.16</v>
      </c>
      <c r="F42" s="35">
        <f t="shared" ref="F42:G42" si="4">F8+F32+F36</f>
        <v>2698.89</v>
      </c>
      <c r="G42" s="35">
        <f t="shared" si="4"/>
        <v>2477.08</v>
      </c>
      <c r="H42" s="35"/>
    </row>
    <row r="43" spans="1:8" ht="13.5" customHeight="1" x14ac:dyDescent="0.25">
      <c r="A43" s="117" t="s">
        <v>133</v>
      </c>
      <c r="B43" s="118"/>
      <c r="C43" s="7"/>
      <c r="D43" s="7"/>
      <c r="E43" s="7"/>
      <c r="F43" s="7"/>
      <c r="G43" s="75"/>
      <c r="H43" s="35"/>
    </row>
    <row r="44" spans="1:8" ht="12.75" customHeight="1" x14ac:dyDescent="0.25">
      <c r="A44" s="146" t="s">
        <v>135</v>
      </c>
      <c r="B44" s="147"/>
      <c r="C44" s="7"/>
      <c r="D44" s="7">
        <v>-1.08</v>
      </c>
      <c r="E44" s="7">
        <v>0</v>
      </c>
      <c r="F44" s="7">
        <v>0.2</v>
      </c>
      <c r="G44" s="61">
        <v>0.2</v>
      </c>
      <c r="H44" s="35">
        <f>F44-E44+D44+F44-G44</f>
        <v>-0.88000000000000012</v>
      </c>
    </row>
    <row r="45" spans="1:8" ht="12.75" customHeight="1" x14ac:dyDescent="0.25">
      <c r="A45" s="152" t="s">
        <v>136</v>
      </c>
      <c r="B45" s="153"/>
      <c r="C45" s="7"/>
      <c r="D45" s="7">
        <v>-20.84</v>
      </c>
      <c r="E45" s="7">
        <v>66</v>
      </c>
      <c r="F45" s="7">
        <v>68.13</v>
      </c>
      <c r="G45" s="61">
        <v>68.13</v>
      </c>
      <c r="H45" s="35">
        <f t="shared" ref="H45" si="5">F45-E45+D45+F45-G45</f>
        <v>-18.710000000000008</v>
      </c>
    </row>
    <row r="46" spans="1:8" ht="14.25" customHeight="1" x14ac:dyDescent="0.25">
      <c r="A46" s="154" t="s">
        <v>137</v>
      </c>
      <c r="B46" s="155"/>
      <c r="C46" s="7"/>
      <c r="D46" s="7" t="s">
        <v>101</v>
      </c>
      <c r="E46" s="7"/>
      <c r="F46" s="7"/>
      <c r="G46" s="61"/>
      <c r="H46" s="7"/>
    </row>
    <row r="47" spans="1:8" ht="15" hidden="1" customHeight="1" x14ac:dyDescent="0.25">
      <c r="A47" s="150" t="s">
        <v>50</v>
      </c>
      <c r="B47" s="151"/>
      <c r="C47" s="7">
        <v>5.27</v>
      </c>
      <c r="D47" s="7"/>
      <c r="E47" s="7"/>
      <c r="F47" s="7"/>
      <c r="G47" s="61"/>
      <c r="H47" s="7"/>
    </row>
    <row r="48" spans="1:8" ht="13.5" customHeight="1" x14ac:dyDescent="0.25">
      <c r="A48" s="80" t="s">
        <v>138</v>
      </c>
      <c r="B48" s="42"/>
      <c r="C48" s="7"/>
      <c r="D48" s="7">
        <v>11.05</v>
      </c>
      <c r="E48" s="7">
        <v>0</v>
      </c>
      <c r="F48" s="7">
        <v>0</v>
      </c>
      <c r="G48" s="58">
        <v>0</v>
      </c>
      <c r="H48" s="35">
        <f t="shared" ref="H48" si="6">F48-E48+D48+F48-G48</f>
        <v>11.05</v>
      </c>
    </row>
    <row r="49" spans="1:8" ht="19.5" customHeight="1" x14ac:dyDescent="0.25">
      <c r="A49" s="117" t="s">
        <v>146</v>
      </c>
      <c r="B49" s="118"/>
      <c r="C49" s="7"/>
      <c r="D49" s="7"/>
      <c r="E49" s="35">
        <f>E42+E44+E45+E48</f>
        <v>2833.16</v>
      </c>
      <c r="F49" s="35">
        <f t="shared" ref="F49:G49" si="7">F42+F44+F45+F48</f>
        <v>2767.22</v>
      </c>
      <c r="G49" s="35">
        <f t="shared" si="7"/>
        <v>2545.41</v>
      </c>
      <c r="H49" s="7"/>
    </row>
    <row r="50" spans="1:8" ht="18.75" customHeight="1" x14ac:dyDescent="0.25">
      <c r="A50" s="148" t="s">
        <v>143</v>
      </c>
      <c r="B50" s="149"/>
      <c r="C50" s="88"/>
      <c r="D50" s="88">
        <v>259.70999999999998</v>
      </c>
      <c r="E50" s="89"/>
      <c r="F50" s="89"/>
      <c r="G50" s="89"/>
      <c r="H50" s="88">
        <f>F49-E49+D50+F49-G49</f>
        <v>415.57999999999993</v>
      </c>
    </row>
    <row r="51" spans="1:8" ht="23.25" customHeight="1" x14ac:dyDescent="0.25">
      <c r="A51" s="148" t="s">
        <v>157</v>
      </c>
      <c r="B51" s="148"/>
      <c r="C51" s="90"/>
      <c r="D51" s="90"/>
      <c r="E51" s="91"/>
      <c r="F51" s="92"/>
      <c r="G51" s="92"/>
      <c r="H51" s="91">
        <f>H52+H53</f>
        <v>415.58000000000015</v>
      </c>
    </row>
    <row r="52" spans="1:8" ht="23.25" customHeight="1" x14ac:dyDescent="0.25">
      <c r="A52" s="93" t="s">
        <v>141</v>
      </c>
      <c r="B52" s="93"/>
      <c r="C52" s="90"/>
      <c r="D52" s="90"/>
      <c r="E52" s="91"/>
      <c r="F52" s="92"/>
      <c r="G52" s="92"/>
      <c r="H52" s="89">
        <f>H33+H48</f>
        <v>1205.444</v>
      </c>
    </row>
    <row r="53" spans="1:8" ht="23.25" customHeight="1" x14ac:dyDescent="0.25">
      <c r="A53" s="94" t="s">
        <v>142</v>
      </c>
      <c r="B53" s="95"/>
      <c r="C53" s="90"/>
      <c r="D53" s="90"/>
      <c r="E53" s="91"/>
      <c r="F53" s="92"/>
      <c r="G53" s="92"/>
      <c r="H53" s="91">
        <f>H8+H34+H36+H44+H45</f>
        <v>-789.86399999999981</v>
      </c>
    </row>
    <row r="54" spans="1:8" ht="14.25" customHeight="1" x14ac:dyDescent="0.25">
      <c r="A54" s="121"/>
      <c r="B54" s="121"/>
      <c r="C54" s="121"/>
      <c r="D54" s="121"/>
      <c r="E54" s="121"/>
      <c r="F54" s="121"/>
      <c r="G54" s="121"/>
      <c r="H54" s="121"/>
    </row>
    <row r="55" spans="1:8" ht="14.25" customHeight="1" x14ac:dyDescent="0.25"/>
    <row r="56" spans="1:8" x14ac:dyDescent="0.25">
      <c r="A56" s="21" t="s">
        <v>158</v>
      </c>
      <c r="D56" s="23"/>
      <c r="E56" s="23"/>
      <c r="F56" s="23"/>
      <c r="G56" s="23"/>
    </row>
    <row r="57" spans="1:8" x14ac:dyDescent="0.25">
      <c r="A57" s="125" t="s">
        <v>62</v>
      </c>
      <c r="B57" s="128"/>
      <c r="C57" s="128"/>
      <c r="D57" s="127"/>
      <c r="E57" s="37" t="s">
        <v>63</v>
      </c>
      <c r="F57" s="37" t="s">
        <v>64</v>
      </c>
      <c r="G57" s="37" t="s">
        <v>128</v>
      </c>
      <c r="H57" s="74" t="s">
        <v>129</v>
      </c>
    </row>
    <row r="58" spans="1:8" x14ac:dyDescent="0.25">
      <c r="A58" s="122" t="s">
        <v>159</v>
      </c>
      <c r="B58" s="123"/>
      <c r="C58" s="123"/>
      <c r="D58" s="124"/>
      <c r="E58" s="38">
        <v>43282</v>
      </c>
      <c r="F58" s="37" t="s">
        <v>160</v>
      </c>
      <c r="G58" s="39">
        <v>239.82</v>
      </c>
      <c r="H58" s="74" t="s">
        <v>144</v>
      </c>
    </row>
    <row r="59" spans="1:8" x14ac:dyDescent="0.25">
      <c r="A59" s="122" t="s">
        <v>161</v>
      </c>
      <c r="B59" s="123"/>
      <c r="C59" s="123"/>
      <c r="D59" s="124"/>
      <c r="E59" s="38">
        <v>43405</v>
      </c>
      <c r="F59" s="37" t="s">
        <v>162</v>
      </c>
      <c r="G59" s="39">
        <v>133.05000000000001</v>
      </c>
      <c r="H59" s="74" t="s">
        <v>144</v>
      </c>
    </row>
    <row r="60" spans="1:8" x14ac:dyDescent="0.25">
      <c r="A60" s="122" t="s">
        <v>163</v>
      </c>
      <c r="B60" s="123"/>
      <c r="C60" s="123"/>
      <c r="D60" s="124"/>
      <c r="E60" s="38">
        <v>43101</v>
      </c>
      <c r="F60" s="37" t="s">
        <v>168</v>
      </c>
      <c r="G60" s="39">
        <v>24.59</v>
      </c>
      <c r="H60" s="6" t="s">
        <v>164</v>
      </c>
    </row>
    <row r="61" spans="1:8" x14ac:dyDescent="0.25">
      <c r="A61" s="122" t="s">
        <v>165</v>
      </c>
      <c r="B61" s="123"/>
      <c r="C61" s="123"/>
      <c r="D61" s="124"/>
      <c r="E61" s="38">
        <v>43374</v>
      </c>
      <c r="F61" s="37" t="s">
        <v>166</v>
      </c>
      <c r="G61" s="39">
        <v>6.1</v>
      </c>
      <c r="H61" s="6" t="s">
        <v>167</v>
      </c>
    </row>
    <row r="62" spans="1:8" x14ac:dyDescent="0.25">
      <c r="A62" s="122" t="s">
        <v>125</v>
      </c>
      <c r="B62" s="123"/>
      <c r="C62" s="123"/>
      <c r="D62" s="124"/>
      <c r="E62" s="38">
        <v>43191</v>
      </c>
      <c r="F62" s="37">
        <v>4</v>
      </c>
      <c r="G62" s="39">
        <v>2.4500000000000002</v>
      </c>
      <c r="H62" s="6" t="s">
        <v>134</v>
      </c>
    </row>
    <row r="63" spans="1:8" x14ac:dyDescent="0.25">
      <c r="A63" s="122" t="s">
        <v>8</v>
      </c>
      <c r="B63" s="123"/>
      <c r="C63" s="123"/>
      <c r="D63" s="124"/>
      <c r="E63" s="38"/>
      <c r="F63" s="37"/>
      <c r="G63" s="39">
        <f>SUM(G58:G62)</f>
        <v>406.01</v>
      </c>
      <c r="H63" s="73"/>
    </row>
    <row r="64" spans="1:8" x14ac:dyDescent="0.25">
      <c r="A64" s="49"/>
      <c r="B64" s="50"/>
      <c r="C64" s="50"/>
      <c r="D64" s="50"/>
      <c r="E64" s="85"/>
      <c r="F64" s="51"/>
      <c r="G64" s="86"/>
      <c r="H64" s="87"/>
    </row>
    <row r="65" spans="1:7" x14ac:dyDescent="0.25">
      <c r="A65" s="21" t="s">
        <v>51</v>
      </c>
      <c r="D65" s="23"/>
      <c r="E65" s="23"/>
      <c r="F65" s="23"/>
      <c r="G65" s="23"/>
    </row>
    <row r="66" spans="1:7" x14ac:dyDescent="0.25">
      <c r="A66" s="21" t="s">
        <v>52</v>
      </c>
      <c r="D66" s="23"/>
      <c r="E66" s="23"/>
      <c r="F66" s="23"/>
      <c r="G66" s="23"/>
    </row>
    <row r="67" spans="1:7" ht="23.25" customHeight="1" x14ac:dyDescent="0.25">
      <c r="A67" s="125" t="s">
        <v>66</v>
      </c>
      <c r="B67" s="128"/>
      <c r="C67" s="128"/>
      <c r="D67" s="128"/>
      <c r="E67" s="127"/>
      <c r="F67" s="41" t="s">
        <v>64</v>
      </c>
      <c r="G67" s="40" t="s">
        <v>65</v>
      </c>
    </row>
    <row r="68" spans="1:7" x14ac:dyDescent="0.25">
      <c r="A68" s="122" t="s">
        <v>67</v>
      </c>
      <c r="B68" s="123"/>
      <c r="C68" s="123"/>
      <c r="D68" s="123"/>
      <c r="E68" s="124"/>
      <c r="F68" s="37">
        <v>5</v>
      </c>
      <c r="G68" s="37">
        <v>1590.45</v>
      </c>
    </row>
    <row r="69" spans="1:7" x14ac:dyDescent="0.25">
      <c r="A69" s="49"/>
      <c r="B69" s="50"/>
      <c r="C69" s="50"/>
      <c r="D69" s="50"/>
      <c r="E69" s="50"/>
      <c r="F69" s="51"/>
      <c r="G69" s="51"/>
    </row>
    <row r="70" spans="1:7" x14ac:dyDescent="0.25">
      <c r="A70" s="55" t="s">
        <v>80</v>
      </c>
      <c r="B70" s="56"/>
      <c r="C70" s="56"/>
      <c r="D70" s="56"/>
      <c r="E70" s="56"/>
      <c r="F70" s="37"/>
      <c r="G70" s="37"/>
    </row>
    <row r="71" spans="1:7" x14ac:dyDescent="0.25">
      <c r="A71" s="125" t="s">
        <v>81</v>
      </c>
      <c r="B71" s="126"/>
      <c r="C71" s="103" t="s">
        <v>82</v>
      </c>
      <c r="D71" s="126"/>
      <c r="E71" s="37" t="s">
        <v>83</v>
      </c>
      <c r="F71" s="37" t="s">
        <v>84</v>
      </c>
      <c r="G71" s="37" t="s">
        <v>85</v>
      </c>
    </row>
    <row r="72" spans="1:7" x14ac:dyDescent="0.25">
      <c r="A72" s="125" t="s">
        <v>108</v>
      </c>
      <c r="B72" s="126"/>
      <c r="C72" s="103" t="s">
        <v>61</v>
      </c>
      <c r="D72" s="127"/>
      <c r="E72" s="37">
        <v>3</v>
      </c>
      <c r="F72" s="37" t="s">
        <v>61</v>
      </c>
      <c r="G72" s="37" t="s">
        <v>61</v>
      </c>
    </row>
    <row r="73" spans="1:7" x14ac:dyDescent="0.25">
      <c r="A73" s="52"/>
      <c r="B73" s="53"/>
      <c r="C73" s="28"/>
      <c r="D73" s="54"/>
      <c r="E73" s="51"/>
      <c r="F73" s="51"/>
      <c r="G73" s="51"/>
    </row>
    <row r="74" spans="1:7" x14ac:dyDescent="0.25">
      <c r="A74" s="21" t="s">
        <v>126</v>
      </c>
    </row>
    <row r="75" spans="1:7" ht="14.25" customHeight="1" x14ac:dyDescent="0.25">
      <c r="A75" s="21" t="s">
        <v>169</v>
      </c>
    </row>
    <row r="76" spans="1:7" ht="7.5" hidden="1" customHeight="1" x14ac:dyDescent="0.25">
      <c r="A76" s="81" t="s">
        <v>139</v>
      </c>
      <c r="B76" s="82"/>
      <c r="C76" s="82"/>
      <c r="D76" s="82"/>
      <c r="E76" s="82"/>
      <c r="F76" s="82"/>
      <c r="G76" s="82"/>
    </row>
    <row r="77" spans="1:7" ht="33.75" customHeight="1" x14ac:dyDescent="0.25">
      <c r="A77" s="132" t="s">
        <v>170</v>
      </c>
      <c r="B77" s="132"/>
      <c r="C77" s="132"/>
      <c r="D77" s="132"/>
      <c r="E77" s="132"/>
      <c r="F77" s="132"/>
      <c r="G77" s="132"/>
    </row>
    <row r="78" spans="1:7" x14ac:dyDescent="0.25">
      <c r="A78" s="72"/>
      <c r="B78" s="72"/>
      <c r="C78" s="72"/>
      <c r="D78" s="72"/>
      <c r="E78" s="72"/>
      <c r="F78" s="72"/>
      <c r="G78" s="72"/>
    </row>
    <row r="79" spans="1:7" x14ac:dyDescent="0.25">
      <c r="A79" s="72"/>
      <c r="B79" s="72"/>
      <c r="C79" s="72"/>
      <c r="D79" s="72"/>
      <c r="E79" s="72"/>
      <c r="F79" s="72"/>
      <c r="G79" s="72"/>
    </row>
    <row r="80" spans="1:7" x14ac:dyDescent="0.25">
      <c r="A80" s="23" t="s">
        <v>86</v>
      </c>
      <c r="B80" s="57"/>
    </row>
    <row r="81" spans="1:5" x14ac:dyDescent="0.25">
      <c r="A81" s="23" t="s">
        <v>87</v>
      </c>
      <c r="B81" s="57"/>
      <c r="E81" s="23" t="s">
        <v>89</v>
      </c>
    </row>
    <row r="82" spans="1:5" x14ac:dyDescent="0.25">
      <c r="A82" s="23" t="s">
        <v>88</v>
      </c>
      <c r="B82" s="57"/>
    </row>
    <row r="83" spans="1:5" x14ac:dyDescent="0.25">
      <c r="A83" s="23"/>
      <c r="B83" s="57"/>
    </row>
    <row r="84" spans="1:5" x14ac:dyDescent="0.25">
      <c r="A84" s="19" t="s">
        <v>90</v>
      </c>
    </row>
    <row r="85" spans="1:5" x14ac:dyDescent="0.25">
      <c r="A85" s="19" t="s">
        <v>91</v>
      </c>
    </row>
    <row r="86" spans="1:5" x14ac:dyDescent="0.25">
      <c r="A86" s="19" t="s">
        <v>92</v>
      </c>
    </row>
    <row r="87" spans="1:5" x14ac:dyDescent="0.25">
      <c r="A87" s="19" t="s">
        <v>93</v>
      </c>
    </row>
    <row r="88" spans="1:5" x14ac:dyDescent="0.25">
      <c r="A88" s="19"/>
    </row>
  </sheetData>
  <mergeCells count="49">
    <mergeCell ref="A44:B44"/>
    <mergeCell ref="A43:B43"/>
    <mergeCell ref="A49:B49"/>
    <mergeCell ref="A50:B50"/>
    <mergeCell ref="A51:B51"/>
    <mergeCell ref="A47:B47"/>
    <mergeCell ref="A45:B45"/>
    <mergeCell ref="A46:B46"/>
    <mergeCell ref="A77:G77"/>
    <mergeCell ref="A3:B3"/>
    <mergeCell ref="A8:B8"/>
    <mergeCell ref="A10:B10"/>
    <mergeCell ref="A11:H11"/>
    <mergeCell ref="A12:B12"/>
    <mergeCell ref="A23:B23"/>
    <mergeCell ref="A26:B26"/>
    <mergeCell ref="A27:B28"/>
    <mergeCell ref="C27:C28"/>
    <mergeCell ref="D27:D28"/>
    <mergeCell ref="A30:B30"/>
    <mergeCell ref="A32:B32"/>
    <mergeCell ref="A34:B34"/>
    <mergeCell ref="A4:B4"/>
    <mergeCell ref="A7:H7"/>
    <mergeCell ref="A14:B14"/>
    <mergeCell ref="A15:B15"/>
    <mergeCell ref="A17:B17"/>
    <mergeCell ref="A18:B18"/>
    <mergeCell ref="A21:B21"/>
    <mergeCell ref="A20:B20"/>
    <mergeCell ref="A54:H54"/>
    <mergeCell ref="A61:D61"/>
    <mergeCell ref="A71:B71"/>
    <mergeCell ref="A72:B72"/>
    <mergeCell ref="C71:D71"/>
    <mergeCell ref="C72:D72"/>
    <mergeCell ref="A63:D63"/>
    <mergeCell ref="A67:E67"/>
    <mergeCell ref="A68:E68"/>
    <mergeCell ref="A58:D58"/>
    <mergeCell ref="A57:D57"/>
    <mergeCell ref="A59:D59"/>
    <mergeCell ref="A60:D60"/>
    <mergeCell ref="A62:D62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2019-01-24T06:17:42Z</cp:lastPrinted>
  <dcterms:created xsi:type="dcterms:W3CDTF">2013-02-18T04:38:06Z</dcterms:created>
  <dcterms:modified xsi:type="dcterms:W3CDTF">2019-02-10T23:25:20Z</dcterms:modified>
</cp:coreProperties>
</file>