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5" i="8"/>
  <c r="G23" i="8"/>
  <c r="G22" i="8"/>
  <c r="G20" i="8"/>
  <c r="G19" i="8"/>
  <c r="G17" i="8"/>
  <c r="G16" i="8"/>
  <c r="G14" i="8"/>
  <c r="G13" i="8"/>
  <c r="F14" i="8"/>
  <c r="F13" i="8"/>
  <c r="F17" i="8"/>
  <c r="F16" i="8"/>
  <c r="F20" i="8"/>
  <c r="F19" i="8"/>
  <c r="F23" i="8"/>
  <c r="F22" i="8"/>
  <c r="F26" i="8"/>
  <c r="F25" i="8"/>
  <c r="F29" i="8"/>
  <c r="G9" i="8"/>
  <c r="E29" i="8"/>
  <c r="F34" i="8"/>
  <c r="E34" i="8"/>
  <c r="F33" i="8"/>
  <c r="E33" i="8"/>
  <c r="F8" i="8"/>
  <c r="F10" i="8"/>
  <c r="E8" i="8"/>
  <c r="E10" i="8"/>
  <c r="F9" i="8"/>
  <c r="E9" i="8"/>
  <c r="E26" i="8"/>
  <c r="E25" i="8"/>
  <c r="E23" i="8"/>
  <c r="E22" i="8"/>
  <c r="E20" i="8"/>
  <c r="E19" i="8"/>
  <c r="E17" i="8"/>
  <c r="E16" i="8"/>
  <c r="E13" i="8"/>
  <c r="E14" i="8"/>
  <c r="G68" i="8"/>
  <c r="H40" i="8"/>
  <c r="H39" i="8"/>
  <c r="H38" i="8"/>
  <c r="H37" i="8"/>
  <c r="F35" i="8"/>
  <c r="E35" i="8"/>
  <c r="H35" i="8"/>
  <c r="D29" i="8"/>
  <c r="D25" i="8"/>
  <c r="D22" i="8"/>
  <c r="D19" i="8"/>
  <c r="D16" i="8"/>
  <c r="D13" i="8"/>
  <c r="D9" i="8"/>
  <c r="C9" i="8"/>
  <c r="H8" i="8"/>
  <c r="G32" i="8"/>
  <c r="H32" i="8"/>
  <c r="H50" i="8"/>
  <c r="G41" i="8"/>
  <c r="F41" i="8"/>
  <c r="E41" i="8"/>
  <c r="H48" i="8"/>
  <c r="H44" i="8"/>
  <c r="H43" i="8"/>
  <c r="H34" i="8"/>
  <c r="H33" i="8"/>
  <c r="F46" i="8"/>
  <c r="E46" i="8"/>
  <c r="G46" i="8"/>
  <c r="H47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<sst xmlns="http://schemas.openxmlformats.org/spreadsheetml/2006/main" count="208" uniqueCount="179">
  <si>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</si>
  <si>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</si>
  <si>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</si>
  <si>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</si>
  <si>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</si>
  <si>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</si>
  <si>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</si>
  <si>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</si>
  <si>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</si>
  <si>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</si>
  <si>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</si>
  <si>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</si>
  <si>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</si>
  <si>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</si>
  <si>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</si>
  <si>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</si>
  <si>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</si>
  <si>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</si>
  <si>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</si>
  <si>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</si>
  <si>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</si>
  <si>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</si>
  <si>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</si>
  <si>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</si>
  <si>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</si>
  <si>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</si>
  <si>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</si>
  <si>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</si>
  <si>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</si>
  <si>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</si>
  <si>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</si>
  <si>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</si>
  <si>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</si>
  <si>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</si>
  <si>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</si>
  <si>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</si>
  <si>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</si>
  <si>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</si>
  <si>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</si>
  <si>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</si>
  <si>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</si>
  <si>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</si>
  <si>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</si>
  <si>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</si>
  <si>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</si>
  <si>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</si>
  <si>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</si>
  <si>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</si>
  <si>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</si>
  <si>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</si>
  <si>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</si>
  <si>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</si>
  <si>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</si>
  <si>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</si>
  <si>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</si>
  <si>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</si>
  <si>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</si>
  <si>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</si>
  <si>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</si>
  <si>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</si>
  <si>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</si>
  <si>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</si>
  <si>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</si>
  <si>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</si>
  <si>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</si>
  <si>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</si>
  <si>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</si>
  <si>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</si>
  <si>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</si>
  <si>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</si>
  <si>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</si>
  <si>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</si>
  <si>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</si>
  <si>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</si>
  <si>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</si>
  <si>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</si>
  <si>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</si>
  <si>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</si>
  <si>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</si>
  <si>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</si>
  <si>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</si>
  <si>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</si>
  <si>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</si>
  <si>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</si>
  <si>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</si>
  <si>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</si>
  <si>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</si>
  <si>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</si>
  <si>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</si>
  <si>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</si>
  <si>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</si>
  <si>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</si>
  <si>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</si>
  <si>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</si>
  <si>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</si>
  <si>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</si>
  <si>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ООО " Территория"</t>
  </si>
  <si>
    <t>ООО " Викс - ДВ"</t>
  </si>
  <si>
    <t>пр-т Кр. Знамени, 131</t>
  </si>
  <si>
    <t>294 -18-89</t>
  </si>
  <si>
    <t>4 подъезда</t>
  </si>
  <si>
    <t>4 лифта</t>
  </si>
  <si>
    <t>4 м/провода</t>
  </si>
  <si>
    <t>Договор Управления</t>
  </si>
  <si>
    <t xml:space="preserve">                              01 ноября 2007 года</t>
  </si>
  <si>
    <t>от 27 апреля 2005 года серия 25 № 01277949</t>
  </si>
  <si>
    <t>№ 129 по проспекту Красного Знамени</t>
  </si>
  <si>
    <t>проспект Красного Знамени, 129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</si>
  <si>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</si>
  <si>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</si>
  <si>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</si>
  <si>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</si>
  <si>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</si>
  <si>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</si>
  <si>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</si>
  <si>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</si>
  <si>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</si>
  <si>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</si>
  <si>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</si>
  <si>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</si>
  <si>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</si>
  <si>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</si>
  <si>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</si>
  <si>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</si>
  <si>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</si>
  <si>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4 шт</t>
  </si>
  <si>
    <t>6. Реклама в лифтах</t>
  </si>
  <si>
    <t>часть 4.</t>
  </si>
  <si>
    <t>ул. Тунгусская,8</t>
  </si>
  <si>
    <t>количество проживающих</t>
  </si>
  <si>
    <t>итого по дому:</t>
  </si>
  <si>
    <t>прочие работы и услуги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</si>
  <si>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</si>
  <si>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</si>
  <si>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</si>
  <si>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</si>
  <si>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</si>
  <si>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</si>
  <si>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Ресо-Гарантия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</si>
  <si>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</si>
  <si>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</si>
  <si>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</si>
  <si>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</si>
  <si>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</si>
  <si>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</si>
  <si>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2 шт</t>
  </si>
  <si>
    <t>ООО ТСГ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</si>
  <si>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</si>
  <si>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</si>
  <si>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</si>
  <si>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</si>
  <si>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</si>
  <si>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</si>
  <si>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замена тормозной катушки в лифте 4 п.</t>
  </si>
  <si>
    <t>Лифт ДВ</t>
  </si>
  <si>
    <t>ремонт тормозного устройства в лифте  3 п.</t>
  </si>
  <si>
    <t>ремонт тормозного устройства в лифте  2 п.</t>
  </si>
  <si>
    <t>ремонт кабины лифта в 1 п. (вандальные действия)</t>
  </si>
  <si>
    <t xml:space="preserve">Ремонт пластиковых окон </t>
  </si>
  <si>
    <t>косметич.ремонт второго этажа в 4 п.</t>
  </si>
  <si>
    <t>121,4 кв.м</t>
  </si>
  <si>
    <t>ремонт швов фасада</t>
  </si>
  <si>
    <t>38 п.м</t>
  </si>
  <si>
    <t>Ланшафт</t>
  </si>
  <si>
    <t>замена панели приказов в лифте 4 п.</t>
  </si>
  <si>
    <t>приобретение счетчика 3-х фазного Меркурий</t>
  </si>
  <si>
    <t>1 шт</t>
  </si>
  <si>
    <t>Энергосфера</t>
  </si>
  <si>
    <t>всего: 1510,4 кв.м.</t>
  </si>
  <si>
    <t>349 чел.</t>
  </si>
  <si>
    <t>компл</t>
  </si>
  <si>
    <t>Центр комплекс</t>
  </si>
  <si>
    <t>ремонт лавочек, горки</t>
  </si>
  <si>
    <t>ООО Эра</t>
  </si>
  <si>
    <t>16,3 т.р</t>
  </si>
  <si>
    <t>установка откидн.пандуса в 4-ом подъезде, 1-ый этаж.</t>
  </si>
  <si>
    <t>План по статье "текущий ремонт" на 2019 год.</t>
  </si>
  <si>
    <t xml:space="preserve">Предложение Управляющей компании: обустройство слуховых окон. Выполнение работ возможно за счет дополнительного сбора средств. 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</si>
  <si>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120/01 24.01.2019 года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</si>
</sst>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165" fontId="6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2" xfId="0" applyFont="1" applyFill="1" applyBorder="1" applyAlignment="1"/>
    <xf numFmtId="0" fontId="0" fillId="0" borderId="8" xfId="0" applyBorder="1" applyAlignment="1"/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6" fillId="0" borderId="2" xfId="0" applyFont="1" applyBorder="1" applyAlignment="1"/>
    <xf numFmtId="0" fontId="0" fillId="0" borderId="7" xfId="0" applyBorder="1" applyAlignment="1"/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147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4" t="s">
        <v>106</v>
      </c>
    </row>
    <row r="4" spans="1:4" ht="14.25" customHeight="1" x14ac:dyDescent="0.25">
      <c r="A4" s="22" t="s">
        <v>178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8" t="s">
        <v>13</v>
      </c>
      <c r="D9" s="99"/>
    </row>
    <row r="10" spans="1:4" s="3" customFormat="1" ht="24" customHeight="1" x14ac:dyDescent="0.25">
      <c r="A10" s="12" t="s">
        <v>2</v>
      </c>
      <c r="B10" s="15" t="s">
        <v>14</v>
      </c>
      <c r="C10" s="100" t="s">
        <v>105</v>
      </c>
      <c r="D10" s="101"/>
    </row>
    <row r="11" spans="1:4" s="3" customFormat="1" ht="15" customHeight="1" x14ac:dyDescent="0.25">
      <c r="A11" s="12" t="s">
        <v>3</v>
      </c>
      <c r="B11" s="13" t="s">
        <v>15</v>
      </c>
      <c r="C11" s="98" t="s">
        <v>16</v>
      </c>
      <c r="D11" s="99"/>
    </row>
    <row r="12" spans="1:4" s="3" customFormat="1" ht="15" customHeight="1" x14ac:dyDescent="0.25">
      <c r="A12" s="66" t="s">
        <v>4</v>
      </c>
      <c r="B12" s="67" t="s">
        <v>108</v>
      </c>
      <c r="C12" s="57" t="s">
        <v>109</v>
      </c>
      <c r="D12" s="58" t="s">
        <v>110</v>
      </c>
    </row>
    <row r="13" spans="1:4" s="3" customFormat="1" ht="15" customHeight="1" x14ac:dyDescent="0.25">
      <c r="A13" s="68"/>
      <c r="B13" s="69"/>
      <c r="C13" s="57" t="s">
        <v>111</v>
      </c>
      <c r="D13" s="58" t="s">
        <v>112</v>
      </c>
    </row>
    <row r="14" spans="1:4" s="3" customFormat="1" ht="15" customHeight="1" x14ac:dyDescent="0.25">
      <c r="A14" s="68"/>
      <c r="B14" s="69"/>
      <c r="C14" s="57" t="s">
        <v>113</v>
      </c>
      <c r="D14" s="58" t="s">
        <v>114</v>
      </c>
    </row>
    <row r="15" spans="1:4" s="3" customFormat="1" ht="15" customHeight="1" x14ac:dyDescent="0.25">
      <c r="A15" s="68"/>
      <c r="B15" s="69"/>
      <c r="C15" s="57" t="s">
        <v>115</v>
      </c>
      <c r="D15" s="58" t="s">
        <v>116</v>
      </c>
    </row>
    <row r="16" spans="1:4" s="3" customFormat="1" ht="15" customHeight="1" x14ac:dyDescent="0.25">
      <c r="A16" s="68"/>
      <c r="B16" s="69"/>
      <c r="C16" s="57" t="s">
        <v>117</v>
      </c>
      <c r="D16" s="58" t="s">
        <v>118</v>
      </c>
    </row>
    <row r="17" spans="1:5" s="3" customFormat="1" ht="15" customHeight="1" x14ac:dyDescent="0.25">
      <c r="A17" s="68"/>
      <c r="B17" s="69"/>
      <c r="C17" s="57" t="s">
        <v>119</v>
      </c>
      <c r="D17" s="58" t="s">
        <v>120</v>
      </c>
    </row>
    <row r="18" spans="1:5" s="3" customFormat="1" ht="15" customHeight="1" x14ac:dyDescent="0.25">
      <c r="A18" s="70"/>
      <c r="B18" s="71"/>
      <c r="C18" s="57" t="s">
        <v>121</v>
      </c>
      <c r="D18" s="58" t="s">
        <v>122</v>
      </c>
    </row>
    <row r="19" spans="1:5" s="3" customFormat="1" ht="14.25" customHeight="1" x14ac:dyDescent="0.25">
      <c r="A19" s="12" t="s">
        <v>5</v>
      </c>
      <c r="B19" s="13" t="s">
        <v>17</v>
      </c>
      <c r="C19" s="102" t="s">
        <v>123</v>
      </c>
      <c r="D19" s="103"/>
    </row>
    <row r="20" spans="1:5" s="3" customFormat="1" x14ac:dyDescent="0.25">
      <c r="A20" s="12" t="s">
        <v>6</v>
      </c>
      <c r="B20" s="13" t="s">
        <v>18</v>
      </c>
      <c r="C20" s="104" t="s">
        <v>59</v>
      </c>
      <c r="D20" s="105"/>
    </row>
    <row r="21" spans="1:5" s="3" customFormat="1" ht="16.5" customHeight="1" x14ac:dyDescent="0.25">
      <c r="A21" s="12" t="s">
        <v>7</v>
      </c>
      <c r="B21" s="13" t="s">
        <v>19</v>
      </c>
      <c r="C21" s="100" t="s">
        <v>20</v>
      </c>
      <c r="D21" s="101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6" t="s">
        <v>27</v>
      </c>
      <c r="B26" s="107"/>
      <c r="C26" s="107"/>
      <c r="D26" s="108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96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97</v>
      </c>
      <c r="C30" s="6" t="s">
        <v>98</v>
      </c>
      <c r="D30" s="10" t="s">
        <v>99</v>
      </c>
      <c r="E30" t="s">
        <v>95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128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5">
        <v>1980</v>
      </c>
      <c r="D40" s="96"/>
    </row>
    <row r="41" spans="1:4" x14ac:dyDescent="0.25">
      <c r="A41" s="7">
        <v>2</v>
      </c>
      <c r="B41" s="6" t="s">
        <v>38</v>
      </c>
      <c r="C41" s="95" t="s">
        <v>60</v>
      </c>
      <c r="D41" s="96"/>
    </row>
    <row r="42" spans="1:4" ht="15" customHeight="1" x14ac:dyDescent="0.25">
      <c r="A42" s="7">
        <v>3</v>
      </c>
      <c r="B42" s="6" t="s">
        <v>39</v>
      </c>
      <c r="C42" s="95" t="s">
        <v>100</v>
      </c>
      <c r="D42" s="97"/>
    </row>
    <row r="43" spans="1:4" x14ac:dyDescent="0.25">
      <c r="A43" s="7">
        <v>4</v>
      </c>
      <c r="B43" s="6" t="s">
        <v>37</v>
      </c>
      <c r="C43" s="95" t="s">
        <v>101</v>
      </c>
      <c r="D43" s="97"/>
    </row>
    <row r="44" spans="1:4" x14ac:dyDescent="0.25">
      <c r="A44" s="7">
        <v>5</v>
      </c>
      <c r="B44" s="6" t="s">
        <v>40</v>
      </c>
      <c r="C44" s="95" t="s">
        <v>102</v>
      </c>
      <c r="D44" s="97"/>
    </row>
    <row r="45" spans="1:4" x14ac:dyDescent="0.25">
      <c r="A45" s="7">
        <v>6</v>
      </c>
      <c r="B45" s="6" t="s">
        <v>41</v>
      </c>
      <c r="C45" s="95">
        <v>7403.5</v>
      </c>
      <c r="D45" s="96"/>
    </row>
    <row r="46" spans="1:4" ht="15" customHeight="1" x14ac:dyDescent="0.25">
      <c r="A46" s="7">
        <v>7</v>
      </c>
      <c r="B46" s="6" t="s">
        <v>42</v>
      </c>
      <c r="C46" s="95" t="s">
        <v>61</v>
      </c>
      <c r="D46" s="96"/>
    </row>
    <row r="47" spans="1:4" x14ac:dyDescent="0.25">
      <c r="A47" s="7">
        <v>8</v>
      </c>
      <c r="B47" s="6" t="s">
        <v>43</v>
      </c>
      <c r="C47" s="95" t="s">
        <v>168</v>
      </c>
      <c r="D47" s="96"/>
    </row>
    <row r="48" spans="1:4" x14ac:dyDescent="0.25">
      <c r="A48" s="7">
        <v>9</v>
      </c>
      <c r="B48" s="6" t="s">
        <v>129</v>
      </c>
      <c r="C48" s="95" t="s">
        <v>169</v>
      </c>
      <c r="D48" s="96"/>
    </row>
    <row r="49" spans="1:4" x14ac:dyDescent="0.25">
      <c r="A49" s="78"/>
      <c r="B49" s="79" t="s">
        <v>103</v>
      </c>
      <c r="C49" s="79" t="s">
        <v>104</v>
      </c>
      <c r="D49" s="79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65" workbookViewId="0">
      <selection activeCell="A83" sqref="A83:G8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2.140625" customWidth="1"/>
  </cols>
  <sheetData>
    <row r="1" spans="1:8" x14ac:dyDescent="0.25">
      <c r="A1" s="4" t="s">
        <v>133</v>
      </c>
      <c r="B1"/>
      <c r="C1" s="42"/>
      <c r="D1" s="42"/>
    </row>
    <row r="2" spans="1:8" ht="13.5" customHeight="1" x14ac:dyDescent="0.25">
      <c r="A2" s="4" t="s">
        <v>148</v>
      </c>
      <c r="B2"/>
      <c r="C2" s="42"/>
      <c r="D2" s="42"/>
    </row>
    <row r="3" spans="1:8" ht="56.25" customHeight="1" x14ac:dyDescent="0.25">
      <c r="A3" s="116" t="s">
        <v>68</v>
      </c>
      <c r="B3" s="117"/>
      <c r="C3" s="43" t="s">
        <v>69</v>
      </c>
      <c r="D3" s="32" t="s">
        <v>70</v>
      </c>
      <c r="E3" s="32" t="s">
        <v>71</v>
      </c>
      <c r="F3" s="32" t="s">
        <v>72</v>
      </c>
      <c r="G3" s="44" t="s">
        <v>73</v>
      </c>
      <c r="H3" s="32" t="s">
        <v>74</v>
      </c>
    </row>
    <row r="4" spans="1:8" ht="27" customHeight="1" x14ac:dyDescent="0.25">
      <c r="A4" s="140" t="s">
        <v>149</v>
      </c>
      <c r="B4" s="113"/>
      <c r="C4" s="43"/>
      <c r="D4" s="32">
        <v>-1391.03</v>
      </c>
      <c r="E4" s="32"/>
      <c r="F4" s="32"/>
      <c r="G4" s="44"/>
      <c r="H4" s="32"/>
    </row>
    <row r="5" spans="1:8" ht="14.25" customHeight="1" x14ac:dyDescent="0.25">
      <c r="A5" s="80" t="s">
        <v>134</v>
      </c>
      <c r="B5" s="81"/>
      <c r="C5" s="43"/>
      <c r="D5" s="32">
        <v>23.92</v>
      </c>
      <c r="E5" s="32"/>
      <c r="F5" s="32"/>
      <c r="G5" s="44"/>
      <c r="H5" s="32"/>
    </row>
    <row r="6" spans="1:8" ht="14.25" customHeight="1" x14ac:dyDescent="0.25">
      <c r="A6" s="80" t="s">
        <v>135</v>
      </c>
      <c r="B6" s="81"/>
      <c r="C6" s="43"/>
      <c r="D6" s="32">
        <v>-1414.95</v>
      </c>
      <c r="E6" s="32"/>
      <c r="F6" s="32"/>
      <c r="G6" s="44"/>
      <c r="H6" s="32"/>
    </row>
    <row r="7" spans="1:8" ht="12.75" customHeight="1" x14ac:dyDescent="0.25">
      <c r="A7" s="128" t="s">
        <v>150</v>
      </c>
      <c r="B7" s="115"/>
      <c r="C7" s="115"/>
      <c r="D7" s="115"/>
      <c r="E7" s="115"/>
      <c r="F7" s="115"/>
      <c r="G7" s="115"/>
      <c r="H7" s="138"/>
    </row>
    <row r="8" spans="1:8" ht="17.25" customHeight="1" x14ac:dyDescent="0.25">
      <c r="A8" s="116" t="s">
        <v>75</v>
      </c>
      <c r="B8" s="110"/>
      <c r="C8" s="36">
        <v>21.13</v>
      </c>
      <c r="D8" s="33">
        <v>-402.04</v>
      </c>
      <c r="E8" s="33">
        <f>E12+E15+E18+E21+E24+E27</f>
        <v>1838.47</v>
      </c>
      <c r="F8" s="33">
        <f>F12+F15+F18+F21+F24+F27</f>
        <v>1887.01</v>
      </c>
      <c r="G8" s="33">
        <v>1887.01</v>
      </c>
      <c r="H8" s="93">
        <f>F8-E8+D8</f>
        <v>-353.50000000000006</v>
      </c>
    </row>
    <row r="9" spans="1:8" x14ac:dyDescent="0.25">
      <c r="A9" s="45" t="s">
        <v>76</v>
      </c>
      <c r="B9" s="46"/>
      <c r="C9" s="7">
        <f>C8-C10</f>
        <v>19.02</v>
      </c>
      <c r="D9" s="7">
        <f>D8-D10</f>
        <v>-361.84000000000003</v>
      </c>
      <c r="E9" s="93">
        <f>E8-E10</f>
        <v>1654.623</v>
      </c>
      <c r="F9" s="93">
        <f>F8-F10</f>
        <v>1698.309</v>
      </c>
      <c r="G9" s="93">
        <f>G8-G10</f>
        <v>1698.31</v>
      </c>
      <c r="H9" s="93">
        <f t="shared" ref="H9:H10" si="0">F9-E9+D9</f>
        <v>-318.15400000000011</v>
      </c>
    </row>
    <row r="10" spans="1:8" x14ac:dyDescent="0.25">
      <c r="A10" s="114" t="s">
        <v>77</v>
      </c>
      <c r="B10" s="115"/>
      <c r="C10" s="7">
        <v>2.11</v>
      </c>
      <c r="D10" s="7">
        <v>-40.200000000000003</v>
      </c>
      <c r="E10" s="93">
        <f>E8*10%</f>
        <v>183.84700000000001</v>
      </c>
      <c r="F10" s="93">
        <f>F8*10%</f>
        <v>188.70100000000002</v>
      </c>
      <c r="G10" s="93">
        <v>188.7</v>
      </c>
      <c r="H10" s="93">
        <f t="shared" si="0"/>
        <v>-35.345999999999989</v>
      </c>
    </row>
    <row r="11" spans="1:8" ht="12.75" customHeight="1" x14ac:dyDescent="0.25">
      <c r="A11" s="128" t="s">
        <v>78</v>
      </c>
      <c r="B11" s="119"/>
      <c r="C11" s="119"/>
      <c r="D11" s="119"/>
      <c r="E11" s="119"/>
      <c r="F11" s="119"/>
      <c r="G11" s="119"/>
      <c r="H11" s="110"/>
    </row>
    <row r="12" spans="1:8" x14ac:dyDescent="0.25">
      <c r="A12" s="129" t="s">
        <v>56</v>
      </c>
      <c r="B12" s="130"/>
      <c r="C12" s="36">
        <v>5.65</v>
      </c>
      <c r="D12" s="33">
        <v>-119.51</v>
      </c>
      <c r="E12" s="33">
        <v>502.11</v>
      </c>
      <c r="F12" s="33">
        <v>517.67999999999995</v>
      </c>
      <c r="G12" s="33">
        <v>517.67999999999995</v>
      </c>
      <c r="H12" s="7">
        <f t="shared" ref="H12:H30" si="1">F12-E12+D12</f>
        <v>-103.94000000000007</v>
      </c>
    </row>
    <row r="13" spans="1:8" x14ac:dyDescent="0.25">
      <c r="A13" s="45" t="s">
        <v>76</v>
      </c>
      <c r="B13" s="46"/>
      <c r="C13" s="7">
        <v>5.08</v>
      </c>
      <c r="D13" s="7">
        <f>D12-D14</f>
        <v>-107.56</v>
      </c>
      <c r="E13" s="93">
        <f>E12-E14</f>
        <v>451.899</v>
      </c>
      <c r="F13" s="93">
        <f>F12-F14</f>
        <v>465.91199999999992</v>
      </c>
      <c r="G13" s="93">
        <f>G12-G14</f>
        <v>465.91199999999992</v>
      </c>
      <c r="H13" s="93">
        <f t="shared" si="1"/>
        <v>-93.547000000000082</v>
      </c>
    </row>
    <row r="14" spans="1:8" x14ac:dyDescent="0.25">
      <c r="A14" s="114" t="s">
        <v>77</v>
      </c>
      <c r="B14" s="115"/>
      <c r="C14" s="7">
        <v>0.56999999999999995</v>
      </c>
      <c r="D14" s="7">
        <v>-11.95</v>
      </c>
      <c r="E14" s="93">
        <f>E12*10%</f>
        <v>50.211000000000006</v>
      </c>
      <c r="F14" s="93">
        <f>F12*10%</f>
        <v>51.768000000000001</v>
      </c>
      <c r="G14" s="93">
        <f>G12*10%</f>
        <v>51.768000000000001</v>
      </c>
      <c r="H14" s="93">
        <f t="shared" si="1"/>
        <v>-10.393000000000004</v>
      </c>
    </row>
    <row r="15" spans="1:8" ht="23.25" customHeight="1" x14ac:dyDescent="0.25">
      <c r="A15" s="129" t="s">
        <v>46</v>
      </c>
      <c r="B15" s="130"/>
      <c r="C15" s="36">
        <v>3.45</v>
      </c>
      <c r="D15" s="33">
        <v>-71.78</v>
      </c>
      <c r="E15" s="33">
        <v>306.60000000000002</v>
      </c>
      <c r="F15" s="33">
        <v>316.2</v>
      </c>
      <c r="G15" s="33">
        <v>316.2</v>
      </c>
      <c r="H15" s="93">
        <f t="shared" si="1"/>
        <v>-62.180000000000035</v>
      </c>
    </row>
    <row r="16" spans="1:8" x14ac:dyDescent="0.25">
      <c r="A16" s="45" t="s">
        <v>76</v>
      </c>
      <c r="B16" s="46"/>
      <c r="C16" s="7">
        <v>3.1</v>
      </c>
      <c r="D16" s="7">
        <f>D15-D17</f>
        <v>-64.599999999999994</v>
      </c>
      <c r="E16" s="93">
        <f>E15-E17</f>
        <v>275.94</v>
      </c>
      <c r="F16" s="93">
        <f>F15-F17</f>
        <v>284.58</v>
      </c>
      <c r="G16" s="93">
        <f>G15-G17</f>
        <v>284.58</v>
      </c>
      <c r="H16" s="93">
        <f t="shared" si="1"/>
        <v>-55.960000000000008</v>
      </c>
    </row>
    <row r="17" spans="1:8" ht="15" customHeight="1" x14ac:dyDescent="0.25">
      <c r="A17" s="114" t="s">
        <v>77</v>
      </c>
      <c r="B17" s="115"/>
      <c r="C17" s="7">
        <v>0.35</v>
      </c>
      <c r="D17" s="7">
        <v>-7.18</v>
      </c>
      <c r="E17" s="93">
        <f>E15*10%</f>
        <v>30.660000000000004</v>
      </c>
      <c r="F17" s="93">
        <f>F15*10%</f>
        <v>31.62</v>
      </c>
      <c r="G17" s="93">
        <f>G15*10%</f>
        <v>31.62</v>
      </c>
      <c r="H17" s="93">
        <f t="shared" si="1"/>
        <v>-6.2200000000000024</v>
      </c>
    </row>
    <row r="18" spans="1:8" ht="15.75" customHeight="1" x14ac:dyDescent="0.25">
      <c r="A18" s="129" t="s">
        <v>57</v>
      </c>
      <c r="B18" s="130"/>
      <c r="C18" s="43">
        <v>2.37</v>
      </c>
      <c r="D18" s="33">
        <v>-49.25</v>
      </c>
      <c r="E18" s="33">
        <v>210.62</v>
      </c>
      <c r="F18" s="33">
        <v>217.19</v>
      </c>
      <c r="G18" s="33">
        <v>217.19</v>
      </c>
      <c r="H18" s="93">
        <f t="shared" si="1"/>
        <v>-42.680000000000007</v>
      </c>
    </row>
    <row r="19" spans="1:8" ht="13.5" customHeight="1" x14ac:dyDescent="0.25">
      <c r="A19" s="45" t="s">
        <v>76</v>
      </c>
      <c r="B19" s="46"/>
      <c r="C19" s="7">
        <v>2.13</v>
      </c>
      <c r="D19" s="7">
        <f>D18-D20</f>
        <v>-44.32</v>
      </c>
      <c r="E19" s="93">
        <f>E18-E20</f>
        <v>189.55799999999999</v>
      </c>
      <c r="F19" s="93">
        <f>F18-F20</f>
        <v>195.471</v>
      </c>
      <c r="G19" s="93">
        <f>G18-G20</f>
        <v>195.471</v>
      </c>
      <c r="H19" s="93">
        <f t="shared" si="1"/>
        <v>-38.406999999999989</v>
      </c>
    </row>
    <row r="20" spans="1:8" ht="12.75" customHeight="1" x14ac:dyDescent="0.25">
      <c r="A20" s="114" t="s">
        <v>77</v>
      </c>
      <c r="B20" s="115"/>
      <c r="C20" s="7">
        <v>0.24</v>
      </c>
      <c r="D20" s="7">
        <v>-4.93</v>
      </c>
      <c r="E20" s="93">
        <f>E18*10%</f>
        <v>21.062000000000001</v>
      </c>
      <c r="F20" s="93">
        <f>F18*10%</f>
        <v>21.719000000000001</v>
      </c>
      <c r="G20" s="93">
        <f>G18*10%</f>
        <v>21.719000000000001</v>
      </c>
      <c r="H20" s="93">
        <f t="shared" si="1"/>
        <v>-4.2729999999999997</v>
      </c>
    </row>
    <row r="21" spans="1:8" x14ac:dyDescent="0.25">
      <c r="A21" s="129" t="s">
        <v>58</v>
      </c>
      <c r="B21" s="130"/>
      <c r="C21" s="35">
        <v>1.1100000000000001</v>
      </c>
      <c r="D21" s="7">
        <v>-22.77</v>
      </c>
      <c r="E21" s="7">
        <v>98.64</v>
      </c>
      <c r="F21" s="7">
        <v>101.72</v>
      </c>
      <c r="G21" s="7">
        <v>101.72</v>
      </c>
      <c r="H21" s="93">
        <f t="shared" si="1"/>
        <v>-19.690000000000001</v>
      </c>
    </row>
    <row r="22" spans="1:8" ht="14.25" customHeight="1" x14ac:dyDescent="0.25">
      <c r="A22" s="45" t="s">
        <v>76</v>
      </c>
      <c r="B22" s="46"/>
      <c r="C22" s="7">
        <v>1</v>
      </c>
      <c r="D22" s="7">
        <f>D21-D23</f>
        <v>-20.5</v>
      </c>
      <c r="E22" s="93">
        <f>E21-E23</f>
        <v>88.775999999999996</v>
      </c>
      <c r="F22" s="93">
        <f>F21-F23</f>
        <v>91.548000000000002</v>
      </c>
      <c r="G22" s="93">
        <f>G21-G23</f>
        <v>91.548000000000002</v>
      </c>
      <c r="H22" s="93">
        <f t="shared" si="1"/>
        <v>-17.727999999999994</v>
      </c>
    </row>
    <row r="23" spans="1:8" ht="14.25" customHeight="1" x14ac:dyDescent="0.25">
      <c r="A23" s="114" t="s">
        <v>77</v>
      </c>
      <c r="B23" s="115"/>
      <c r="C23" s="7">
        <v>0.11</v>
      </c>
      <c r="D23" s="7">
        <v>-2.27</v>
      </c>
      <c r="E23" s="93">
        <f>E21*10%</f>
        <v>9.8640000000000008</v>
      </c>
      <c r="F23" s="93">
        <f>F21*10%</f>
        <v>10.172000000000001</v>
      </c>
      <c r="G23" s="93">
        <f>G21*10%</f>
        <v>10.172000000000001</v>
      </c>
      <c r="H23" s="93">
        <f t="shared" si="1"/>
        <v>-1.9620000000000002</v>
      </c>
    </row>
    <row r="24" spans="1:8" ht="14.25" customHeight="1" x14ac:dyDescent="0.25">
      <c r="A24" s="10" t="s">
        <v>47</v>
      </c>
      <c r="B24" s="47"/>
      <c r="C24" s="35">
        <v>4.3600000000000003</v>
      </c>
      <c r="D24" s="7">
        <v>-76.459999999999994</v>
      </c>
      <c r="E24" s="7">
        <v>384.8</v>
      </c>
      <c r="F24" s="7">
        <v>390.66</v>
      </c>
      <c r="G24" s="7">
        <v>390.66</v>
      </c>
      <c r="H24" s="93">
        <f t="shared" si="1"/>
        <v>-70.59999999999998</v>
      </c>
    </row>
    <row r="25" spans="1:8" ht="14.25" customHeight="1" x14ac:dyDescent="0.25">
      <c r="A25" s="45" t="s">
        <v>76</v>
      </c>
      <c r="B25" s="46"/>
      <c r="C25" s="7">
        <v>3.29</v>
      </c>
      <c r="D25" s="7">
        <f>D24-D26</f>
        <v>-68.809999999999988</v>
      </c>
      <c r="E25" s="93">
        <f>E24-E26</f>
        <v>346.32</v>
      </c>
      <c r="F25" s="93">
        <f>F24-F26</f>
        <v>351.59400000000005</v>
      </c>
      <c r="G25" s="93">
        <f>G24-G26</f>
        <v>351.59400000000005</v>
      </c>
      <c r="H25" s="93">
        <f t="shared" si="1"/>
        <v>-63.53599999999993</v>
      </c>
    </row>
    <row r="26" spans="1:8" x14ac:dyDescent="0.25">
      <c r="A26" s="114" t="s">
        <v>77</v>
      </c>
      <c r="B26" s="115"/>
      <c r="C26" s="7">
        <v>0.36</v>
      </c>
      <c r="D26" s="7">
        <v>-7.65</v>
      </c>
      <c r="E26" s="93">
        <f>E24*10%</f>
        <v>38.480000000000004</v>
      </c>
      <c r="F26" s="93">
        <f>F24*10%</f>
        <v>39.066000000000003</v>
      </c>
      <c r="G26" s="93">
        <f>G24*10%</f>
        <v>39.066000000000003</v>
      </c>
      <c r="H26" s="93">
        <f t="shared" si="1"/>
        <v>-7.0640000000000018</v>
      </c>
    </row>
    <row r="27" spans="1:8" ht="14.25" customHeight="1" x14ac:dyDescent="0.25">
      <c r="A27" s="120" t="s">
        <v>48</v>
      </c>
      <c r="B27" s="121"/>
      <c r="C27" s="133">
        <v>4.1900000000000004</v>
      </c>
      <c r="D27" s="131">
        <v>-65</v>
      </c>
      <c r="E27" s="131">
        <v>335.7</v>
      </c>
      <c r="F27" s="131">
        <v>343.56</v>
      </c>
      <c r="G27" s="131">
        <v>343.56</v>
      </c>
      <c r="H27" s="93">
        <f t="shared" si="1"/>
        <v>-57.139999999999986</v>
      </c>
    </row>
    <row r="28" spans="1:8" ht="0.75" hidden="1" customHeight="1" x14ac:dyDescent="0.25">
      <c r="A28" s="122"/>
      <c r="B28" s="123"/>
      <c r="C28" s="134"/>
      <c r="D28" s="132"/>
      <c r="E28" s="132"/>
      <c r="F28" s="132"/>
      <c r="G28" s="132"/>
      <c r="H28" s="93">
        <f t="shared" si="1"/>
        <v>0</v>
      </c>
    </row>
    <row r="29" spans="1:8" x14ac:dyDescent="0.25">
      <c r="A29" s="45" t="s">
        <v>76</v>
      </c>
      <c r="B29" s="46"/>
      <c r="C29" s="7">
        <v>3.77</v>
      </c>
      <c r="D29" s="7">
        <f>D27-D30</f>
        <v>-58.5</v>
      </c>
      <c r="E29" s="93">
        <f>E27-E30</f>
        <v>306.83999999999997</v>
      </c>
      <c r="F29" s="93">
        <f>F27-F30</f>
        <v>314.72000000000003</v>
      </c>
      <c r="G29" s="93">
        <f>G27-G30</f>
        <v>314.72000000000003</v>
      </c>
      <c r="H29" s="93">
        <f t="shared" si="1"/>
        <v>-50.619999999999948</v>
      </c>
    </row>
    <row r="30" spans="1:8" x14ac:dyDescent="0.25">
      <c r="A30" s="114" t="s">
        <v>77</v>
      </c>
      <c r="B30" s="115"/>
      <c r="C30" s="7">
        <v>0.42</v>
      </c>
      <c r="D30" s="7">
        <v>-6.5</v>
      </c>
      <c r="E30" s="93">
        <v>28.86</v>
      </c>
      <c r="F30" s="93">
        <v>28.84</v>
      </c>
      <c r="G30" s="93">
        <v>28.84</v>
      </c>
      <c r="H30" s="93">
        <f t="shared" si="1"/>
        <v>-6.52</v>
      </c>
    </row>
    <row r="31" spans="1:8" x14ac:dyDescent="0.25">
      <c r="A31" s="61"/>
      <c r="B31" s="62"/>
      <c r="C31" s="7"/>
      <c r="D31" s="7"/>
      <c r="E31" s="7"/>
      <c r="F31" s="7"/>
      <c r="G31" s="60"/>
      <c r="H31" s="93"/>
    </row>
    <row r="32" spans="1:8" ht="17.25" customHeight="1" x14ac:dyDescent="0.25">
      <c r="A32" s="116" t="s">
        <v>49</v>
      </c>
      <c r="B32" s="117"/>
      <c r="C32" s="35">
        <v>7.8</v>
      </c>
      <c r="D32" s="35">
        <v>-992.28</v>
      </c>
      <c r="E32" s="35">
        <v>683.63</v>
      </c>
      <c r="F32" s="35">
        <v>703.2</v>
      </c>
      <c r="G32" s="72">
        <f>G33+G34</f>
        <v>386.71</v>
      </c>
      <c r="H32" s="94">
        <f>F32-E32+D32+F32-G32</f>
        <v>-656.2199999999998</v>
      </c>
    </row>
    <row r="33" spans="1:8" ht="17.25" customHeight="1" x14ac:dyDescent="0.25">
      <c r="A33" s="73" t="s">
        <v>79</v>
      </c>
      <c r="B33" s="74"/>
      <c r="C33" s="35">
        <v>7.02</v>
      </c>
      <c r="D33" s="35">
        <v>-990.62</v>
      </c>
      <c r="E33" s="93">
        <f>E32-E34</f>
        <v>615.26700000000005</v>
      </c>
      <c r="F33" s="93">
        <f>F32-F34</f>
        <v>632.88</v>
      </c>
      <c r="G33" s="75">
        <v>316.39</v>
      </c>
      <c r="H33" s="94">
        <f t="shared" ref="H33:H34" si="2">F33-E33+D33+F33-G33</f>
        <v>-656.51700000000005</v>
      </c>
    </row>
    <row r="34" spans="1:8" ht="15" customHeight="1" x14ac:dyDescent="0.25">
      <c r="A34" s="114" t="s">
        <v>77</v>
      </c>
      <c r="B34" s="115"/>
      <c r="C34" s="7">
        <v>0.78</v>
      </c>
      <c r="D34" s="7">
        <v>-1.66</v>
      </c>
      <c r="E34" s="93">
        <f>E32*10%</f>
        <v>68.363</v>
      </c>
      <c r="F34" s="93">
        <f>F32*10%</f>
        <v>70.320000000000007</v>
      </c>
      <c r="G34" s="7">
        <v>70.319999999999993</v>
      </c>
      <c r="H34" s="94">
        <f t="shared" si="2"/>
        <v>0.29700000000002547</v>
      </c>
    </row>
    <row r="35" spans="1:8" ht="15" customHeight="1" x14ac:dyDescent="0.25">
      <c r="A35" s="116" t="s">
        <v>139</v>
      </c>
      <c r="B35" s="117"/>
      <c r="C35" s="7"/>
      <c r="D35" s="35">
        <v>-20.63</v>
      </c>
      <c r="E35" s="35">
        <f>E37+E38+E39+E40</f>
        <v>167.75</v>
      </c>
      <c r="F35" s="35">
        <f>F37+F38+F39+F40</f>
        <v>169.46</v>
      </c>
      <c r="G35" s="35">
        <v>169.46</v>
      </c>
      <c r="H35" s="35">
        <f>F35-E35+D35+F35-G35</f>
        <v>-18.919999999999987</v>
      </c>
    </row>
    <row r="36" spans="1:8" ht="15" customHeight="1" x14ac:dyDescent="0.25">
      <c r="A36" s="92" t="s">
        <v>140</v>
      </c>
      <c r="B36" s="91"/>
      <c r="C36" s="7"/>
      <c r="D36" s="7"/>
      <c r="E36" s="7"/>
      <c r="F36" s="7"/>
      <c r="G36" s="7"/>
      <c r="H36" s="35"/>
    </row>
    <row r="37" spans="1:8" ht="15" customHeight="1" x14ac:dyDescent="0.25">
      <c r="A37" s="109" t="s">
        <v>141</v>
      </c>
      <c r="B37" s="110"/>
      <c r="C37" s="7"/>
      <c r="D37" s="7">
        <v>-0.62</v>
      </c>
      <c r="E37" s="7">
        <v>5.0999999999999996</v>
      </c>
      <c r="F37" s="7">
        <v>5.1100000000000003</v>
      </c>
      <c r="G37" s="7">
        <v>5.1100000000000003</v>
      </c>
      <c r="H37" s="35">
        <f t="shared" ref="H37:H40" si="3">F37-E37+D37+F37-G37</f>
        <v>-0.60999999999999943</v>
      </c>
    </row>
    <row r="38" spans="1:8" ht="15" customHeight="1" x14ac:dyDescent="0.25">
      <c r="A38" s="109" t="s">
        <v>143</v>
      </c>
      <c r="B38" s="110"/>
      <c r="C38" s="7"/>
      <c r="D38" s="7">
        <v>-2.84</v>
      </c>
      <c r="E38" s="7">
        <v>25.95</v>
      </c>
      <c r="F38" s="7">
        <v>25.92</v>
      </c>
      <c r="G38" s="7">
        <v>25.92</v>
      </c>
      <c r="H38" s="35">
        <f t="shared" si="3"/>
        <v>-2.8699999999999974</v>
      </c>
    </row>
    <row r="39" spans="1:8" ht="15" customHeight="1" x14ac:dyDescent="0.25">
      <c r="A39" s="109" t="s">
        <v>144</v>
      </c>
      <c r="B39" s="110"/>
      <c r="C39" s="7"/>
      <c r="D39" s="7">
        <v>-16.77</v>
      </c>
      <c r="E39" s="7">
        <v>131.82</v>
      </c>
      <c r="F39" s="7">
        <v>133.62</v>
      </c>
      <c r="G39" s="7">
        <v>133.62</v>
      </c>
      <c r="H39" s="35">
        <f t="shared" si="3"/>
        <v>-14.969999999999985</v>
      </c>
    </row>
    <row r="40" spans="1:8" ht="15" customHeight="1" x14ac:dyDescent="0.25">
      <c r="A40" s="109" t="s">
        <v>142</v>
      </c>
      <c r="B40" s="110"/>
      <c r="C40" s="7"/>
      <c r="D40" s="7">
        <v>-0.4</v>
      </c>
      <c r="E40" s="7">
        <v>4.88</v>
      </c>
      <c r="F40" s="7">
        <v>4.8099999999999996</v>
      </c>
      <c r="G40" s="7">
        <v>4.8099999999999996</v>
      </c>
      <c r="H40" s="35">
        <f t="shared" si="3"/>
        <v>-0.47000000000000064</v>
      </c>
    </row>
    <row r="41" spans="1:8" ht="15.75" customHeight="1" x14ac:dyDescent="0.25">
      <c r="A41" s="149" t="s">
        <v>130</v>
      </c>
      <c r="B41" s="150"/>
      <c r="C41" s="7"/>
      <c r="D41" s="7"/>
      <c r="E41" s="35">
        <f>E8+E32+E35</f>
        <v>2689.85</v>
      </c>
      <c r="F41" s="35">
        <f t="shared" ref="F41:G41" si="4">F8+F32+F35</f>
        <v>2759.67</v>
      </c>
      <c r="G41" s="35">
        <f t="shared" si="4"/>
        <v>2443.1799999999998</v>
      </c>
      <c r="H41" s="7"/>
    </row>
    <row r="42" spans="1:8" ht="12" customHeight="1" x14ac:dyDescent="0.25">
      <c r="A42" s="147" t="s">
        <v>131</v>
      </c>
      <c r="B42" s="148"/>
      <c r="C42" s="7"/>
      <c r="D42" s="7"/>
      <c r="E42" s="7"/>
      <c r="F42" s="7"/>
      <c r="G42" s="65"/>
      <c r="H42" s="7"/>
    </row>
    <row r="43" spans="1:8" ht="12.75" customHeight="1" x14ac:dyDescent="0.25">
      <c r="A43" s="63" t="s">
        <v>126</v>
      </c>
      <c r="B43" s="64"/>
      <c r="C43" s="7"/>
      <c r="D43" s="7">
        <v>23.92</v>
      </c>
      <c r="E43" s="7">
        <v>0</v>
      </c>
      <c r="F43" s="7">
        <v>0</v>
      </c>
      <c r="G43" s="60">
        <v>0</v>
      </c>
      <c r="H43" s="35">
        <f t="shared" ref="H43:H44" si="5">F43-E43+D43+F43-G43</f>
        <v>23.92</v>
      </c>
    </row>
    <row r="44" spans="1:8" ht="8.25" customHeight="1" x14ac:dyDescent="0.25">
      <c r="A44" s="120" t="s">
        <v>80</v>
      </c>
      <c r="B44" s="121"/>
      <c r="C44" s="124"/>
      <c r="D44" s="124">
        <v>0</v>
      </c>
      <c r="E44" s="124"/>
      <c r="F44" s="124"/>
      <c r="G44" s="145"/>
      <c r="H44" s="151">
        <f t="shared" si="5"/>
        <v>0</v>
      </c>
    </row>
    <row r="45" spans="1:8" ht="6" customHeight="1" x14ac:dyDescent="0.25">
      <c r="A45" s="122"/>
      <c r="B45" s="123"/>
      <c r="C45" s="125"/>
      <c r="D45" s="125"/>
      <c r="E45" s="125"/>
      <c r="F45" s="125"/>
      <c r="G45" s="146"/>
      <c r="H45" s="152"/>
    </row>
    <row r="46" spans="1:8" ht="20.25" customHeight="1" x14ac:dyDescent="0.25">
      <c r="A46" s="141" t="s">
        <v>130</v>
      </c>
      <c r="B46" s="142"/>
      <c r="C46" s="7"/>
      <c r="D46" s="7"/>
      <c r="E46" s="35">
        <f>E41+E43</f>
        <v>2689.85</v>
      </c>
      <c r="F46" s="35">
        <f>F41+F43</f>
        <v>2759.67</v>
      </c>
      <c r="G46" s="35">
        <f>G41+G43</f>
        <v>2443.1799999999998</v>
      </c>
      <c r="H46" s="7"/>
    </row>
    <row r="47" spans="1:8" ht="16.5" customHeight="1" x14ac:dyDescent="0.25">
      <c r="A47" s="143" t="s">
        <v>136</v>
      </c>
      <c r="B47" s="144"/>
      <c r="C47" s="82"/>
      <c r="D47" s="82">
        <v>-1391.03</v>
      </c>
      <c r="E47" s="83"/>
      <c r="F47" s="83"/>
      <c r="G47" s="82"/>
      <c r="H47" s="82">
        <f>F46-E46+D47+F46-G46</f>
        <v>-1004.7199999999996</v>
      </c>
    </row>
    <row r="48" spans="1:8" ht="24" customHeight="1" x14ac:dyDescent="0.25">
      <c r="A48" s="143" t="s">
        <v>151</v>
      </c>
      <c r="B48" s="143"/>
      <c r="C48" s="84"/>
      <c r="D48" s="84"/>
      <c r="E48" s="85"/>
      <c r="F48" s="86"/>
      <c r="G48" s="86"/>
      <c r="H48" s="85">
        <f>H49+H50</f>
        <v>-1004.7199999999999</v>
      </c>
    </row>
    <row r="49" spans="1:8" ht="21" customHeight="1" x14ac:dyDescent="0.25">
      <c r="A49" s="87" t="s">
        <v>134</v>
      </c>
      <c r="B49" s="87"/>
      <c r="C49" s="84"/>
      <c r="D49" s="84"/>
      <c r="E49" s="85"/>
      <c r="F49" s="86"/>
      <c r="G49" s="86"/>
      <c r="H49" s="83">
        <v>23.92</v>
      </c>
    </row>
    <row r="50" spans="1:8" ht="24" customHeight="1" x14ac:dyDescent="0.25">
      <c r="A50" s="88" t="s">
        <v>135</v>
      </c>
      <c r="B50" s="89"/>
      <c r="C50" s="84"/>
      <c r="D50" s="84"/>
      <c r="E50" s="85"/>
      <c r="F50" s="86"/>
      <c r="G50" s="86"/>
      <c r="H50" s="85">
        <f>H8+H32+H35</f>
        <v>-1028.6399999999999</v>
      </c>
    </row>
    <row r="51" spans="1:8" ht="13.5" customHeight="1" x14ac:dyDescent="0.25">
      <c r="A51" s="77"/>
      <c r="B51" s="77"/>
      <c r="C51" s="28"/>
      <c r="D51" s="28"/>
      <c r="E51" s="28"/>
      <c r="F51" s="28"/>
      <c r="G51" s="28"/>
      <c r="H51" s="28"/>
    </row>
    <row r="52" spans="1:8" ht="17.25" customHeight="1" x14ac:dyDescent="0.25">
      <c r="A52" s="135"/>
      <c r="B52" s="136"/>
      <c r="C52" s="136"/>
      <c r="D52" s="136"/>
      <c r="E52" s="136"/>
      <c r="F52" s="136"/>
      <c r="G52" s="136"/>
      <c r="H52" s="136"/>
    </row>
    <row r="53" spans="1:8" ht="14.25" customHeight="1" x14ac:dyDescent="0.25"/>
    <row r="54" spans="1:8" x14ac:dyDescent="0.25">
      <c r="A54" s="21" t="s">
        <v>152</v>
      </c>
      <c r="D54" s="23"/>
      <c r="E54" s="23"/>
      <c r="F54" s="23"/>
      <c r="G54" s="23"/>
    </row>
    <row r="55" spans="1:8" x14ac:dyDescent="0.25">
      <c r="A55" s="137" t="s">
        <v>62</v>
      </c>
      <c r="B55" s="115"/>
      <c r="C55" s="115"/>
      <c r="D55" s="138"/>
      <c r="E55" s="37" t="s">
        <v>63</v>
      </c>
      <c r="F55" s="37" t="s">
        <v>64</v>
      </c>
      <c r="G55" s="37" t="s">
        <v>132</v>
      </c>
      <c r="H55" s="6" t="s">
        <v>137</v>
      </c>
    </row>
    <row r="56" spans="1:8" x14ac:dyDescent="0.25">
      <c r="A56" s="118" t="s">
        <v>153</v>
      </c>
      <c r="B56" s="119"/>
      <c r="C56" s="119"/>
      <c r="D56" s="110"/>
      <c r="E56" s="38">
        <v>43191</v>
      </c>
      <c r="F56" s="37">
        <v>1</v>
      </c>
      <c r="G56" s="39">
        <v>24.46</v>
      </c>
      <c r="H56" s="6" t="s">
        <v>154</v>
      </c>
    </row>
    <row r="57" spans="1:8" x14ac:dyDescent="0.25">
      <c r="A57" s="118" t="s">
        <v>155</v>
      </c>
      <c r="B57" s="119"/>
      <c r="C57" s="119"/>
      <c r="D57" s="110"/>
      <c r="E57" s="38">
        <v>43191</v>
      </c>
      <c r="F57" s="37">
        <v>1</v>
      </c>
      <c r="G57" s="39">
        <v>31.87</v>
      </c>
      <c r="H57" s="6" t="s">
        <v>154</v>
      </c>
    </row>
    <row r="58" spans="1:8" x14ac:dyDescent="0.25">
      <c r="A58" s="118" t="s">
        <v>156</v>
      </c>
      <c r="B58" s="119"/>
      <c r="C58" s="119"/>
      <c r="D58" s="110"/>
      <c r="E58" s="38">
        <v>43191</v>
      </c>
      <c r="F58" s="37">
        <v>1</v>
      </c>
      <c r="G58" s="39">
        <v>16.55</v>
      </c>
      <c r="H58" s="6" t="s">
        <v>154</v>
      </c>
    </row>
    <row r="59" spans="1:8" x14ac:dyDescent="0.25">
      <c r="A59" s="118" t="s">
        <v>124</v>
      </c>
      <c r="B59" s="119"/>
      <c r="C59" s="119"/>
      <c r="D59" s="110"/>
      <c r="E59" s="38">
        <v>43191</v>
      </c>
      <c r="F59" s="37" t="s">
        <v>125</v>
      </c>
      <c r="G59" s="39">
        <v>2.4500000000000002</v>
      </c>
      <c r="H59" s="6" t="s">
        <v>138</v>
      </c>
    </row>
    <row r="60" spans="1:8" x14ac:dyDescent="0.25">
      <c r="A60" s="118" t="s">
        <v>157</v>
      </c>
      <c r="B60" s="119"/>
      <c r="C60" s="119"/>
      <c r="D60" s="110"/>
      <c r="E60" s="38">
        <v>43191</v>
      </c>
      <c r="F60" s="38">
        <v>1</v>
      </c>
      <c r="G60" s="39">
        <v>15.32</v>
      </c>
      <c r="H60" s="6" t="s">
        <v>154</v>
      </c>
    </row>
    <row r="61" spans="1:8" x14ac:dyDescent="0.25">
      <c r="A61" s="118" t="s">
        <v>158</v>
      </c>
      <c r="B61" s="119"/>
      <c r="C61" s="119"/>
      <c r="D61" s="110"/>
      <c r="E61" s="38">
        <v>43374</v>
      </c>
      <c r="F61" s="37" t="s">
        <v>145</v>
      </c>
      <c r="G61" s="39">
        <v>12.4</v>
      </c>
      <c r="H61" s="6" t="s">
        <v>146</v>
      </c>
    </row>
    <row r="62" spans="1:8" x14ac:dyDescent="0.25">
      <c r="A62" s="118" t="s">
        <v>159</v>
      </c>
      <c r="B62" s="119"/>
      <c r="C62" s="119"/>
      <c r="D62" s="110"/>
      <c r="E62" s="38">
        <v>43405</v>
      </c>
      <c r="F62" s="37" t="s">
        <v>160</v>
      </c>
      <c r="G62" s="39">
        <v>82.38</v>
      </c>
      <c r="H62" s="6" t="s">
        <v>146</v>
      </c>
    </row>
    <row r="63" spans="1:8" x14ac:dyDescent="0.25">
      <c r="A63" s="118" t="s">
        <v>161</v>
      </c>
      <c r="B63" s="119"/>
      <c r="C63" s="119"/>
      <c r="D63" s="110"/>
      <c r="E63" s="38">
        <v>43435</v>
      </c>
      <c r="F63" s="37" t="s">
        <v>162</v>
      </c>
      <c r="G63" s="39">
        <v>63.64</v>
      </c>
      <c r="H63" s="6" t="s">
        <v>163</v>
      </c>
    </row>
    <row r="64" spans="1:8" x14ac:dyDescent="0.25">
      <c r="A64" s="118" t="s">
        <v>164</v>
      </c>
      <c r="B64" s="119"/>
      <c r="C64" s="119"/>
      <c r="D64" s="110"/>
      <c r="E64" s="38">
        <v>43374</v>
      </c>
      <c r="F64" s="37">
        <v>1</v>
      </c>
      <c r="G64" s="39">
        <v>19.5</v>
      </c>
      <c r="H64" s="6" t="s">
        <v>154</v>
      </c>
    </row>
    <row r="65" spans="1:8" x14ac:dyDescent="0.25">
      <c r="A65" s="118" t="s">
        <v>165</v>
      </c>
      <c r="B65" s="119"/>
      <c r="C65" s="119"/>
      <c r="D65" s="110"/>
      <c r="E65" s="38">
        <v>43344</v>
      </c>
      <c r="F65" s="37" t="s">
        <v>166</v>
      </c>
      <c r="G65" s="39">
        <v>4.54</v>
      </c>
      <c r="H65" s="6" t="s">
        <v>167</v>
      </c>
    </row>
    <row r="66" spans="1:8" x14ac:dyDescent="0.25">
      <c r="A66" s="111" t="s">
        <v>175</v>
      </c>
      <c r="B66" s="112"/>
      <c r="C66" s="112"/>
      <c r="D66" s="113"/>
      <c r="E66" s="38">
        <v>43435</v>
      </c>
      <c r="F66" s="37" t="s">
        <v>170</v>
      </c>
      <c r="G66" s="39">
        <v>38</v>
      </c>
      <c r="H66" s="6" t="s">
        <v>171</v>
      </c>
    </row>
    <row r="67" spans="1:8" x14ac:dyDescent="0.25">
      <c r="A67" s="111" t="s">
        <v>172</v>
      </c>
      <c r="B67" s="112"/>
      <c r="C67" s="112"/>
      <c r="D67" s="113"/>
      <c r="E67" s="38">
        <v>43313</v>
      </c>
      <c r="F67" s="37" t="s">
        <v>170</v>
      </c>
      <c r="G67" s="39">
        <v>5.28</v>
      </c>
      <c r="H67" s="6" t="s">
        <v>173</v>
      </c>
    </row>
    <row r="68" spans="1:8" x14ac:dyDescent="0.25">
      <c r="A68" s="118" t="s">
        <v>8</v>
      </c>
      <c r="B68" s="119"/>
      <c r="C68" s="119"/>
      <c r="D68" s="110"/>
      <c r="E68" s="38"/>
      <c r="F68" s="37"/>
      <c r="G68" s="39">
        <f>SUM(G56:G67)</f>
        <v>316.39</v>
      </c>
      <c r="H68" s="6"/>
    </row>
    <row r="69" spans="1:8" x14ac:dyDescent="0.25">
      <c r="A69" s="21" t="s">
        <v>50</v>
      </c>
      <c r="D69" s="23"/>
      <c r="E69" s="23"/>
      <c r="F69" s="23"/>
      <c r="G69" s="59"/>
    </row>
    <row r="70" spans="1:8" x14ac:dyDescent="0.25">
      <c r="A70" s="21" t="s">
        <v>51</v>
      </c>
      <c r="D70" s="23"/>
      <c r="E70" s="23"/>
      <c r="F70" s="23"/>
      <c r="G70" s="23"/>
    </row>
    <row r="71" spans="1:8" ht="23.25" customHeight="1" x14ac:dyDescent="0.25">
      <c r="A71" s="137" t="s">
        <v>66</v>
      </c>
      <c r="B71" s="115"/>
      <c r="C71" s="115"/>
      <c r="D71" s="115"/>
      <c r="E71" s="138"/>
      <c r="F71" s="41" t="s">
        <v>64</v>
      </c>
      <c r="G71" s="40" t="s">
        <v>65</v>
      </c>
    </row>
    <row r="72" spans="1:8" x14ac:dyDescent="0.25">
      <c r="A72" s="118" t="s">
        <v>67</v>
      </c>
      <c r="B72" s="119"/>
      <c r="C72" s="119"/>
      <c r="D72" s="119"/>
      <c r="E72" s="110"/>
      <c r="F72" s="37">
        <v>9</v>
      </c>
      <c r="G72" s="90" t="s">
        <v>174</v>
      </c>
    </row>
    <row r="73" spans="1:8" x14ac:dyDescent="0.25">
      <c r="A73" s="48"/>
      <c r="B73" s="49"/>
      <c r="C73" s="49"/>
      <c r="D73" s="49"/>
      <c r="E73" s="49"/>
      <c r="F73" s="50"/>
      <c r="G73" s="50"/>
    </row>
    <row r="74" spans="1:8" x14ac:dyDescent="0.25">
      <c r="A74" s="54" t="s">
        <v>81</v>
      </c>
      <c r="B74" s="55"/>
      <c r="C74" s="55"/>
      <c r="D74" s="55"/>
      <c r="E74" s="55"/>
      <c r="F74" s="37"/>
      <c r="G74" s="37"/>
    </row>
    <row r="75" spans="1:8" x14ac:dyDescent="0.25">
      <c r="A75" s="137" t="s">
        <v>82</v>
      </c>
      <c r="B75" s="139"/>
      <c r="C75" s="95" t="s">
        <v>83</v>
      </c>
      <c r="D75" s="139"/>
      <c r="E75" s="37" t="s">
        <v>84</v>
      </c>
      <c r="F75" s="37" t="s">
        <v>85</v>
      </c>
      <c r="G75" s="37" t="s">
        <v>86</v>
      </c>
    </row>
    <row r="76" spans="1:8" x14ac:dyDescent="0.25">
      <c r="A76" s="137" t="s">
        <v>107</v>
      </c>
      <c r="B76" s="139"/>
      <c r="C76" s="95" t="s">
        <v>61</v>
      </c>
      <c r="D76" s="138"/>
      <c r="E76" s="37">
        <v>3</v>
      </c>
      <c r="F76" s="37" t="s">
        <v>61</v>
      </c>
      <c r="G76" s="37" t="s">
        <v>61</v>
      </c>
    </row>
    <row r="77" spans="1:8" x14ac:dyDescent="0.25">
      <c r="A77" s="51"/>
      <c r="B77" s="52"/>
      <c r="C77" s="28"/>
      <c r="D77" s="53"/>
      <c r="E77" s="50"/>
      <c r="F77" s="50"/>
      <c r="G77" s="50"/>
    </row>
    <row r="78" spans="1:8" x14ac:dyDescent="0.25">
      <c r="A78" s="48"/>
      <c r="B78" s="49"/>
      <c r="C78" s="49"/>
      <c r="D78" s="49"/>
      <c r="E78" s="49"/>
      <c r="F78" s="50"/>
      <c r="G78" s="50"/>
    </row>
    <row r="79" spans="1:8" x14ac:dyDescent="0.25">
      <c r="A79" s="21" t="s">
        <v>127</v>
      </c>
    </row>
    <row r="80" spans="1:8" x14ac:dyDescent="0.25">
      <c r="A80" s="21" t="s">
        <v>176</v>
      </c>
    </row>
    <row r="81" spans="1:7" ht="9" customHeight="1" x14ac:dyDescent="0.25">
      <c r="A81" s="21"/>
    </row>
    <row r="82" spans="1:7" hidden="1" x14ac:dyDescent="0.25">
      <c r="A82" s="21"/>
    </row>
    <row r="83" spans="1:7" x14ac:dyDescent="0.25">
      <c r="A83" s="126" t="s">
        <v>177</v>
      </c>
      <c r="B83" s="127"/>
      <c r="C83" s="127"/>
      <c r="D83" s="127"/>
      <c r="E83" s="127"/>
      <c r="F83" s="127"/>
      <c r="G83" s="127"/>
    </row>
    <row r="84" spans="1:7" ht="13.5" customHeight="1" x14ac:dyDescent="0.25">
      <c r="A84" s="127"/>
      <c r="B84" s="127"/>
      <c r="C84" s="127"/>
      <c r="D84" s="127"/>
      <c r="E84" s="127"/>
      <c r="F84" s="127"/>
      <c r="G84" s="127"/>
    </row>
    <row r="85" spans="1:7" x14ac:dyDescent="0.25">
      <c r="A85" s="76"/>
      <c r="B85" s="76"/>
      <c r="C85" s="76"/>
      <c r="D85" s="76"/>
      <c r="E85" s="76"/>
      <c r="F85" s="76"/>
      <c r="G85" s="76"/>
    </row>
    <row r="86" spans="1:7" x14ac:dyDescent="0.25">
      <c r="A86" s="23" t="s">
        <v>87</v>
      </c>
      <c r="B86" s="56"/>
    </row>
    <row r="87" spans="1:7" x14ac:dyDescent="0.25">
      <c r="A87" s="23" t="s">
        <v>88</v>
      </c>
      <c r="B87" s="56"/>
      <c r="E87" s="23" t="s">
        <v>90</v>
      </c>
    </row>
    <row r="88" spans="1:7" x14ac:dyDescent="0.25">
      <c r="A88" s="23" t="s">
        <v>89</v>
      </c>
      <c r="B88" s="56"/>
    </row>
    <row r="89" spans="1:7" x14ac:dyDescent="0.25">
      <c r="A89" s="23"/>
      <c r="B89" s="56"/>
    </row>
    <row r="90" spans="1:7" x14ac:dyDescent="0.25">
      <c r="A90" s="19" t="s">
        <v>91</v>
      </c>
    </row>
    <row r="91" spans="1:7" x14ac:dyDescent="0.25">
      <c r="A91" s="19" t="s">
        <v>92</v>
      </c>
    </row>
    <row r="92" spans="1:7" x14ac:dyDescent="0.25">
      <c r="A92" s="19" t="s">
        <v>93</v>
      </c>
    </row>
    <row r="93" spans="1:7" x14ac:dyDescent="0.25">
      <c r="A93" s="19" t="s">
        <v>94</v>
      </c>
    </row>
    <row r="94" spans="1:7" x14ac:dyDescent="0.25">
      <c r="A94" s="19"/>
    </row>
  </sheetData>
  <mergeCells count="63">
    <mergeCell ref="A4:B4"/>
    <mergeCell ref="A7:H7"/>
    <mergeCell ref="A46:B46"/>
    <mergeCell ref="A47:B47"/>
    <mergeCell ref="A48:B48"/>
    <mergeCell ref="G44:G45"/>
    <mergeCell ref="A14:B14"/>
    <mergeCell ref="A15:B15"/>
    <mergeCell ref="A17:B17"/>
    <mergeCell ref="A18:B18"/>
    <mergeCell ref="A21:B21"/>
    <mergeCell ref="A20:B20"/>
    <mergeCell ref="A34:B34"/>
    <mergeCell ref="A42:B42"/>
    <mergeCell ref="A41:B41"/>
    <mergeCell ref="H44:H45"/>
    <mergeCell ref="A75:B75"/>
    <mergeCell ref="A76:B76"/>
    <mergeCell ref="C75:D75"/>
    <mergeCell ref="C76:D76"/>
    <mergeCell ref="A68:D68"/>
    <mergeCell ref="A71:E71"/>
    <mergeCell ref="A72:E72"/>
    <mergeCell ref="A60:D60"/>
    <mergeCell ref="A61:D61"/>
    <mergeCell ref="A63:D63"/>
    <mergeCell ref="A64:D64"/>
    <mergeCell ref="A52:H52"/>
    <mergeCell ref="A56:D56"/>
    <mergeCell ref="A55:D55"/>
    <mergeCell ref="A57:D57"/>
    <mergeCell ref="E44:E45"/>
    <mergeCell ref="F44:F45"/>
    <mergeCell ref="A83:G84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39:B39"/>
    <mergeCell ref="A40:B40"/>
    <mergeCell ref="A66:D66"/>
    <mergeCell ref="A67:D67"/>
    <mergeCell ref="A30:B30"/>
    <mergeCell ref="A32:B32"/>
    <mergeCell ref="A35:B35"/>
    <mergeCell ref="A37:B37"/>
    <mergeCell ref="A38:B38"/>
    <mergeCell ref="A58:D58"/>
    <mergeCell ref="A59:D59"/>
    <mergeCell ref="A62:D62"/>
    <mergeCell ref="A44:B45"/>
    <mergeCell ref="C44:C45"/>
    <mergeCell ref="D44:D45"/>
    <mergeCell ref="A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2019-01-24T06:14:34Z</cp:lastPrinted>
  <dcterms:created xsi:type="dcterms:W3CDTF">2013-02-18T04:38:06Z</dcterms:created>
  <dcterms:modified xsi:type="dcterms:W3CDTF">2019-02-10T23:24:29Z</dcterms:modified>
</cp:coreProperties>
</file>