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1" i="8" l="1"/>
  <c r="H52" i="8"/>
  <c r="H53" i="8"/>
  <c r="H54" i="8"/>
  <c r="G32" i="8"/>
  <c r="G73" i="8"/>
  <c r="F33" i="8"/>
  <c r="G33" i="8"/>
  <c r="G31" i="8"/>
  <c r="G12" i="8"/>
  <c r="G15" i="8"/>
  <c r="G18" i="8"/>
  <c r="G21" i="8"/>
  <c r="G24" i="8"/>
  <c r="G27" i="8"/>
  <c r="G8" i="8"/>
  <c r="G50" i="8"/>
  <c r="F8" i="8"/>
  <c r="F50" i="8"/>
  <c r="F32" i="8"/>
  <c r="H32" i="8"/>
  <c r="H8" i="8"/>
  <c r="H33" i="8"/>
  <c r="F35" i="8"/>
  <c r="E8" i="8"/>
  <c r="E35" i="8"/>
  <c r="E50" i="8"/>
  <c r="D51" i="8"/>
  <c r="G37" i="8"/>
  <c r="G38" i="8"/>
  <c r="G39" i="8"/>
  <c r="G40" i="8"/>
  <c r="G35" i="8"/>
  <c r="H46" i="8"/>
  <c r="E33" i="8"/>
  <c r="E32" i="8"/>
  <c r="H43" i="8"/>
  <c r="H35" i="8"/>
  <c r="H49" i="8"/>
  <c r="G41" i="8"/>
  <c r="F41" i="8"/>
  <c r="H37" i="8"/>
  <c r="H38" i="8"/>
  <c r="H39" i="8"/>
  <c r="H40" i="8"/>
  <c r="F29" i="8"/>
  <c r="G29" i="8"/>
  <c r="E29" i="8"/>
  <c r="G10" i="8"/>
  <c r="D29" i="8"/>
  <c r="D26" i="8"/>
  <c r="D23" i="8"/>
  <c r="D20" i="8"/>
  <c r="D17" i="8"/>
  <c r="D14" i="8"/>
  <c r="D10" i="8"/>
  <c r="C8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10" i="8"/>
  <c r="C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10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E14" i="8"/>
  <c r="E13" i="8"/>
  <c r="F14" i="8"/>
  <c r="F13" i="8"/>
  <c r="D28" i="8"/>
  <c r="D25" i="8"/>
  <c r="D22" i="8"/>
  <c r="D19" i="8"/>
  <c r="D16" i="8"/>
  <c r="D13" i="8"/>
  <c r="D9" i="8"/>
  <c r="G9" i="8"/>
  <c r="E41" i="8"/>
  <c r="H47" i="8"/>
  <c r="H44" i="8"/>
  <c r="H31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<sst xmlns="http://schemas.openxmlformats.org/spreadsheetml/2006/main" count="210" uniqueCount="180">
  <si>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</si>
  <si>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</si>
  <si>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</si>
  <si>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</si>
  <si>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</si>
  <si>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</si>
  <si>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</si>
  <si>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</si>
  <si>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</si>
  <si>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</si>
  <si>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</si>
  <si>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</si>
  <si>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</si>
  <si>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</si>
  <si>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</si>
  <si>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</si>
  <si>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</si>
  <si>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</si>
  <si>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</si>
  <si>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</si>
  <si>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</si>
  <si>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</si>
  <si>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</si>
  <si>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</si>
  <si>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</si>
  <si>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</si>
  <si>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</si>
  <si>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</si>
  <si>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</si>
  <si>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</si>
  <si>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</si>
  <si>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</si>
  <si>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</si>
  <si>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</si>
  <si>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</si>
  <si>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</si>
  <si>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</si>
  <si>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</si>
  <si>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</si>
  <si>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</si>
  <si>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</si>
  <si>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</si>
  <si>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</si>
  <si>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</si>
  <si>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</si>
  <si>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</si>
  <si>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</si>
  <si>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</si>
  <si>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</si>
  <si>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</si>
  <si>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</si>
  <si>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</si>
  <si>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</si>
  <si>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</si>
  <si>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</si>
  <si>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</si>
  <si>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</si>
  <si>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</si>
  <si>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</si>
  <si>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</si>
  <si>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</si>
  <si>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</si>
  <si>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</si>
  <si>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</si>
  <si>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</si>
  <si>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</si>
  <si>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</si>
  <si>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</si>
  <si>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</si>
  <si>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</si>
  <si>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</si>
  <si>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</si>
  <si>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</si>
  <si>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</si>
  <si>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</si>
  <si>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</si>
  <si>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</si>
  <si>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</si>
  <si>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</si>
  <si>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</si>
  <si>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</si>
  <si>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</si>
  <si>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</si>
  <si>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</si>
  <si>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</si>
  <si>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</si>
  <si>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</si>
  <si>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</si>
  <si>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</si>
  <si>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</si>
  <si>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ООО " Территория"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</si>
  <si>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</si>
  <si>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</si>
  <si>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</si>
  <si>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</si>
  <si>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</si>
  <si>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</si>
  <si>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>от 27 апреля 2005 года серия 25 № 01277949</t>
  </si>
  <si>
    <t>№ 127 по проспекту Красного Знамени</t>
  </si>
  <si>
    <t>проспект Красного Знамени, 127</t>
  </si>
  <si>
    <t>uklr2006@mail.ru</t>
  </si>
  <si>
    <t>ул. Тунгусская,8</t>
  </si>
  <si>
    <t>Обязательное страхование лифтов</t>
  </si>
  <si>
    <t>часть 4.</t>
  </si>
  <si>
    <t>количество проживающих</t>
  </si>
  <si>
    <t>1.ОктопусНет(интернет)</t>
  </si>
  <si>
    <t xml:space="preserve">1.1 Услуги по управлению 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</si>
  <si>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</si>
  <si>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</si>
  <si>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</si>
  <si>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</si>
  <si>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</si>
  <si>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</si>
  <si>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 xml:space="preserve">Ресо-Гарантия </t>
  </si>
  <si>
    <t>2. Реклама в лифтах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</si>
  <si>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</si>
  <si>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</si>
  <si>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</si>
  <si>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</si>
  <si>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</si>
  <si>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3.Обслуживание теплов.счетчиков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</si>
  <si>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</si>
  <si>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</si>
  <si>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</si>
  <si>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</si>
  <si>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</si>
  <si>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</si>
  <si>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</si>
  <si>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</si>
  <si>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</si>
  <si>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</si>
  <si>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2-205-087</t>
  </si>
  <si>
    <t>гл.инженер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</si>
  <si>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</si>
  <si>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</si>
  <si>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</si>
  <si>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</si>
  <si>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"Ландшафт"</t>
  </si>
  <si>
    <t>ООО "Восток-Мегаполис"</t>
  </si>
  <si>
    <t xml:space="preserve">                                                        01 ноября 2007 года</t>
  </si>
  <si>
    <t>7485,50 кв.м.</t>
  </si>
  <si>
    <t>всего: 1695,30 кв.м</t>
  </si>
  <si>
    <t>321 чел</t>
  </si>
  <si>
    <t>150 р. в мес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</si>
  <si>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</si>
  <si>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</si>
  <si>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</si>
  <si>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</si>
  <si>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</si>
  <si>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</si>
  <si>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 xml:space="preserve">План по статье "текущий ремонт" на 2020 год.  </t>
  </si>
  <si>
    <t>А.А.Тяптин</t>
  </si>
  <si>
    <t>Экономич. отдел - 220-50-87</t>
  </si>
  <si>
    <t>200 р в мес</t>
  </si>
  <si>
    <t>Замена ручек, фурнитуры, регулировка пластиковых окон</t>
  </si>
  <si>
    <t>1 комплекс</t>
  </si>
  <si>
    <t>Позитив Плюс</t>
  </si>
  <si>
    <t xml:space="preserve">Установка отливов </t>
  </si>
  <si>
    <t>4 шт</t>
  </si>
  <si>
    <t>АЛМИ</t>
  </si>
  <si>
    <t>Выполнение схемы земельного участка</t>
  </si>
  <si>
    <t>Центр Геодезии</t>
  </si>
  <si>
    <t>115 пм</t>
  </si>
  <si>
    <t>ООО "ТСГ"</t>
  </si>
  <si>
    <t>Замена дверей выхода на кровлю</t>
  </si>
  <si>
    <t>Фаска</t>
  </si>
  <si>
    <t>Прочистка ливневой канализации</t>
  </si>
  <si>
    <t>ДВ Экспертиза Проект</t>
  </si>
  <si>
    <t>Экспертиза - детская площадка</t>
  </si>
  <si>
    <t>Тех. обслуживание лифтов</t>
  </si>
  <si>
    <t>Перенос дорожных бордюр</t>
  </si>
  <si>
    <t>40 пм</t>
  </si>
  <si>
    <t>Техавтострой</t>
  </si>
  <si>
    <t>Аварийная замена тр.канала и ливневого водоотвед.</t>
  </si>
  <si>
    <t>Предложение Управляющей компании: 1.Восстановление ЦО на лест. клетках п.1,2,3.                                                                                                                                                       2. Обустройсто слуховых окон в подвале. 3. Замена ливневой канализации с ремонтом кровельного покрытия в районе кв.30.                                              Собственникам, необходимо представить протокол общего собрания о  проведении указанных работ, либо принять  собственное решение и направить информацию в Управляющую компанию для формирования плана текущего ремонта на 2020 год.</t>
  </si>
  <si>
    <t>ИСП:</t>
  </si>
  <si>
    <t>Итого по дому:</t>
  </si>
  <si>
    <t>Прочие работы и услуги:</t>
  </si>
  <si>
    <t>Отведение сточ. Вод в целях сод. ОИ МКД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</si>
  <si>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384/03  от  02.03.2020  год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</si>
</sst>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16" fillId="0" borderId="1" xfId="0" applyFont="1" applyBorder="1"/>
    <xf numFmtId="0" fontId="12" fillId="0" borderId="0" xfId="0" applyFont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17" fillId="0" borderId="1" xfId="0" applyFont="1" applyBorder="1"/>
    <xf numFmtId="2" fontId="10" fillId="0" borderId="1" xfId="1" applyNumberFormat="1" applyFont="1" applyFill="1" applyBorder="1" applyAlignment="1">
      <alignment wrapText="1"/>
    </xf>
    <xf numFmtId="0" fontId="3" fillId="0" borderId="1" xfId="0" applyFont="1" applyFill="1" applyBorder="1"/>
    <xf numFmtId="49" fontId="10" fillId="0" borderId="3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1" xfId="1" applyFont="1" applyFill="1" applyBorder="1" applyAlignment="1">
      <alignment horizontal="center"/>
    </xf>
    <xf numFmtId="49" fontId="10" fillId="0" borderId="10" xfId="1" applyNumberFormat="1" applyFont="1" applyFill="1" applyBorder="1" applyAlignment="1">
      <alignment horizontal="center"/>
    </xf>
    <xf numFmtId="0" fontId="0" fillId="0" borderId="11" xfId="0" applyBorder="1" applyAlignment="1"/>
    <xf numFmtId="49" fontId="10" fillId="0" borderId="5" xfId="1" applyNumberFormat="1" applyFont="1" applyFill="1" applyBorder="1" applyAlignment="1">
      <alignment horizontal="center"/>
    </xf>
    <xf numFmtId="0" fontId="0" fillId="0" borderId="6" xfId="0" applyBorder="1" applyAlignme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/>
    <xf numFmtId="4" fontId="9" fillId="0" borderId="1" xfId="0" applyNumberFormat="1" applyFont="1" applyFill="1" applyBorder="1" applyAlignment="1"/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8" fillId="0" borderId="1" xfId="0" applyFont="1" applyBorder="1"/>
    <xf numFmtId="4" fontId="6" fillId="0" borderId="1" xfId="0" applyNumberFormat="1" applyFont="1" applyBorder="1" applyAlignment="1">
      <alignment horizontal="center" wrapText="1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4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1" xfId="0" applyNumberFormat="1" applyFont="1" applyBorder="1" applyAlignment="1"/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16" fillId="0" borderId="2" xfId="0" applyFont="1" applyBorder="1" applyAlignment="1"/>
    <xf numFmtId="0" fontId="0" fillId="0" borderId="8" xfId="0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9" fillId="0" borderId="1" xfId="0" applyNumberFormat="1" applyFont="1" applyBorder="1" applyAlignment="1"/>
    <xf numFmtId="0" fontId="0" fillId="0" borderId="1" xfId="0" applyBorder="1" applyAlignment="1"/>
    <xf numFmtId="4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4" fontId="3" fillId="0" borderId="1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0" fillId="0" borderId="7" xfId="0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4" fontId="4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/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12" fillId="0" borderId="0" xfId="0" applyFont="1" applyAlignment="1"/>
    <xf numFmtId="0" fontId="4" fillId="0" borderId="0" xfId="0" applyFont="1" applyAlignment="1"/>
    <xf numFmtId="0" fontId="9" fillId="0" borderId="1" xfId="0" applyFont="1" applyFill="1" applyBorder="1" applyAlignment="1"/>
    <xf numFmtId="0" fontId="4" fillId="0" borderId="1" xfId="0" applyFont="1" applyBorder="1" applyAlignment="1"/>
    <xf numFmtId="4" fontId="9" fillId="0" borderId="1" xfId="0" applyNumberFormat="1" applyFont="1" applyFill="1" applyBorder="1" applyAlignment="1"/>
    <xf numFmtId="4" fontId="0" fillId="0" borderId="1" xfId="0" applyNumberFormat="1" applyBorder="1" applyAlignment="1"/>
    <xf numFmtId="4" fontId="0" fillId="0" borderId="1" xfId="0" applyNumberFormat="1" applyBorder="1" applyAlignment="1">
      <alignment wrapText="1"/>
    </xf>
    <xf numFmtId="4" fontId="0" fillId="0" borderId="1" xfId="0" applyNumberForma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120" zoomScaleNormal="120" workbookViewId="0">
      <selection activeCell="E15" sqref="E1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2" t="s">
        <v>98</v>
      </c>
    </row>
    <row r="4" spans="1:4" ht="14.25" customHeight="1" x14ac:dyDescent="0.25">
      <c r="A4" s="20" t="s">
        <v>179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54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51</v>
      </c>
      <c r="D8" s="55"/>
    </row>
    <row r="9" spans="1:4" s="3" customFormat="1" ht="12" customHeight="1" x14ac:dyDescent="0.25">
      <c r="A9" s="11" t="s">
        <v>1</v>
      </c>
      <c r="B9" s="12" t="s">
        <v>12</v>
      </c>
      <c r="C9" s="103" t="s">
        <v>122</v>
      </c>
      <c r="D9" s="104"/>
    </row>
    <row r="10" spans="1:4" s="3" customFormat="1" ht="24" customHeight="1" x14ac:dyDescent="0.25">
      <c r="A10" s="11" t="s">
        <v>2</v>
      </c>
      <c r="B10" s="13" t="s">
        <v>13</v>
      </c>
      <c r="C10" s="98" t="s">
        <v>97</v>
      </c>
      <c r="D10" s="99"/>
    </row>
    <row r="11" spans="1:4" s="3" customFormat="1" ht="15" customHeight="1" x14ac:dyDescent="0.25">
      <c r="A11" s="11" t="s">
        <v>3</v>
      </c>
      <c r="B11" s="12" t="s">
        <v>14</v>
      </c>
      <c r="C11" s="103" t="s">
        <v>15</v>
      </c>
      <c r="D11" s="104"/>
    </row>
    <row r="12" spans="1:4" s="3" customFormat="1" ht="13.5" customHeight="1" x14ac:dyDescent="0.25">
      <c r="A12" s="56" t="s">
        <v>4</v>
      </c>
      <c r="B12" s="57" t="s">
        <v>123</v>
      </c>
      <c r="C12" s="58" t="s">
        <v>124</v>
      </c>
      <c r="D12" s="58" t="s">
        <v>125</v>
      </c>
    </row>
    <row r="13" spans="1:4" s="3" customFormat="1" ht="13.5" customHeight="1" x14ac:dyDescent="0.25">
      <c r="A13" s="59"/>
      <c r="B13" s="60"/>
      <c r="C13" s="58" t="s">
        <v>126</v>
      </c>
      <c r="D13" s="58" t="s">
        <v>127</v>
      </c>
    </row>
    <row r="14" spans="1:4" s="3" customFormat="1" ht="13.5" customHeight="1" x14ac:dyDescent="0.25">
      <c r="A14" s="59"/>
      <c r="B14" s="60"/>
      <c r="C14" s="58" t="s">
        <v>128</v>
      </c>
      <c r="D14" s="58" t="s">
        <v>129</v>
      </c>
    </row>
    <row r="15" spans="1:4" s="3" customFormat="1" ht="13.5" customHeight="1" x14ac:dyDescent="0.25">
      <c r="A15" s="59"/>
      <c r="B15" s="60"/>
      <c r="C15" s="58" t="s">
        <v>130</v>
      </c>
      <c r="D15" s="58" t="s">
        <v>131</v>
      </c>
    </row>
    <row r="16" spans="1:4" s="3" customFormat="1" ht="13.5" customHeight="1" x14ac:dyDescent="0.25">
      <c r="A16" s="59"/>
      <c r="B16" s="60"/>
      <c r="C16" s="58" t="s">
        <v>132</v>
      </c>
      <c r="D16" s="58" t="s">
        <v>125</v>
      </c>
    </row>
    <row r="17" spans="1:5" s="3" customFormat="1" ht="13.5" customHeight="1" x14ac:dyDescent="0.25">
      <c r="A17" s="59"/>
      <c r="B17" s="60"/>
      <c r="C17" s="58" t="s">
        <v>133</v>
      </c>
      <c r="D17" s="58" t="s">
        <v>134</v>
      </c>
    </row>
    <row r="18" spans="1:5" s="3" customFormat="1" ht="13.5" customHeight="1" x14ac:dyDescent="0.25">
      <c r="A18" s="61"/>
      <c r="B18" s="62"/>
      <c r="C18" s="58" t="s">
        <v>135</v>
      </c>
      <c r="D18" s="58" t="s">
        <v>136</v>
      </c>
    </row>
    <row r="19" spans="1:5" s="3" customFormat="1" ht="14.25" customHeight="1" x14ac:dyDescent="0.25">
      <c r="A19" s="11" t="s">
        <v>5</v>
      </c>
      <c r="B19" s="12" t="s">
        <v>16</v>
      </c>
      <c r="C19" s="105" t="s">
        <v>100</v>
      </c>
      <c r="D19" s="106"/>
    </row>
    <row r="20" spans="1:5" s="3" customFormat="1" ht="23.25" x14ac:dyDescent="0.25">
      <c r="A20" s="11" t="s">
        <v>6</v>
      </c>
      <c r="B20" s="54" t="s">
        <v>17</v>
      </c>
      <c r="C20" s="96" t="s">
        <v>58</v>
      </c>
      <c r="D20" s="97"/>
    </row>
    <row r="21" spans="1:5" s="3" customFormat="1" ht="16.5" customHeight="1" x14ac:dyDescent="0.25">
      <c r="A21" s="11" t="s">
        <v>7</v>
      </c>
      <c r="B21" s="12" t="s">
        <v>18</v>
      </c>
      <c r="C21" s="98" t="s">
        <v>19</v>
      </c>
      <c r="D21" s="99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0" t="s">
        <v>26</v>
      </c>
      <c r="B26" s="101"/>
      <c r="C26" s="101"/>
      <c r="D26" s="102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90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137</v>
      </c>
      <c r="C30" s="6" t="s">
        <v>91</v>
      </c>
      <c r="D30" s="6" t="s">
        <v>92</v>
      </c>
      <c r="E30" t="s">
        <v>89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138</v>
      </c>
      <c r="C33" s="6" t="s">
        <v>101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52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94">
        <v>1980</v>
      </c>
      <c r="D40" s="95"/>
    </row>
    <row r="41" spans="1:4" x14ac:dyDescent="0.25">
      <c r="A41" s="7">
        <v>2</v>
      </c>
      <c r="B41" s="6" t="s">
        <v>36</v>
      </c>
      <c r="C41" s="94" t="s">
        <v>59</v>
      </c>
      <c r="D41" s="95"/>
    </row>
    <row r="42" spans="1:4" ht="15" customHeight="1" x14ac:dyDescent="0.25">
      <c r="A42" s="7">
        <v>3</v>
      </c>
      <c r="B42" s="6" t="s">
        <v>37</v>
      </c>
      <c r="C42" s="94" t="s">
        <v>93</v>
      </c>
      <c r="D42" s="95"/>
    </row>
    <row r="43" spans="1:4" x14ac:dyDescent="0.25">
      <c r="A43" s="7">
        <v>4</v>
      </c>
      <c r="B43" s="6" t="s">
        <v>35</v>
      </c>
      <c r="C43" s="94" t="s">
        <v>94</v>
      </c>
      <c r="D43" s="95"/>
    </row>
    <row r="44" spans="1:4" x14ac:dyDescent="0.25">
      <c r="A44" s="7">
        <v>5</v>
      </c>
      <c r="B44" s="6" t="s">
        <v>38</v>
      </c>
      <c r="C44" s="94" t="s">
        <v>95</v>
      </c>
      <c r="D44" s="95"/>
    </row>
    <row r="45" spans="1:4" x14ac:dyDescent="0.25">
      <c r="A45" s="7">
        <v>6</v>
      </c>
      <c r="B45" s="6" t="s">
        <v>39</v>
      </c>
      <c r="C45" s="94" t="s">
        <v>140</v>
      </c>
      <c r="D45" s="95"/>
    </row>
    <row r="46" spans="1:4" ht="15" customHeight="1" x14ac:dyDescent="0.25">
      <c r="A46" s="7">
        <v>7</v>
      </c>
      <c r="B46" s="6" t="s">
        <v>40</v>
      </c>
      <c r="C46" s="94" t="s">
        <v>60</v>
      </c>
      <c r="D46" s="95"/>
    </row>
    <row r="47" spans="1:4" x14ac:dyDescent="0.25">
      <c r="A47" s="7">
        <v>8</v>
      </c>
      <c r="B47" s="6" t="s">
        <v>41</v>
      </c>
      <c r="C47" s="94" t="s">
        <v>141</v>
      </c>
      <c r="D47" s="95"/>
    </row>
    <row r="48" spans="1:4" x14ac:dyDescent="0.25">
      <c r="A48" s="7">
        <v>9</v>
      </c>
      <c r="B48" s="6" t="s">
        <v>104</v>
      </c>
      <c r="C48" s="94" t="s">
        <v>142</v>
      </c>
      <c r="D48" s="95"/>
    </row>
    <row r="49" spans="1:4" x14ac:dyDescent="0.25">
      <c r="A49" s="7">
        <v>10</v>
      </c>
      <c r="B49" s="49" t="s">
        <v>96</v>
      </c>
      <c r="C49" s="92" t="s">
        <v>139</v>
      </c>
      <c r="D49" s="9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9:D9"/>
    <mergeCell ref="C10:D10"/>
    <mergeCell ref="C11:D11"/>
    <mergeCell ref="C19:D19"/>
    <mergeCell ref="C48:D48"/>
    <mergeCell ref="C45:D45"/>
    <mergeCell ref="C46:D46"/>
    <mergeCell ref="C47:D47"/>
    <mergeCell ref="C44:D44"/>
    <mergeCell ref="C49:D49"/>
    <mergeCell ref="C42:D42"/>
    <mergeCell ref="C43:D43"/>
    <mergeCell ref="C20:D20"/>
    <mergeCell ref="C21:D21"/>
    <mergeCell ref="A26:D26"/>
    <mergeCell ref="C40:D40"/>
    <mergeCell ref="C41:D41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31" zoomScale="140" zoomScaleNormal="140" workbookViewId="0">
      <selection sqref="A1:H96"/>
    </sheetView>
  </sheetViews>
  <sheetFormatPr defaultRowHeight="15" x14ac:dyDescent="0.25"/>
  <cols>
    <col min="1" max="1" width="15.85546875" customWidth="1"/>
    <col min="2" max="2" width="14.85546875" style="31" customWidth="1"/>
    <col min="3" max="3" width="8.5703125" style="31" customWidth="1"/>
    <col min="4" max="4" width="10" customWidth="1"/>
    <col min="5" max="5" width="9" customWidth="1"/>
    <col min="6" max="7" width="9.7109375" customWidth="1"/>
    <col min="8" max="8" width="11.42578125" customWidth="1"/>
  </cols>
  <sheetData>
    <row r="1" spans="1:8" x14ac:dyDescent="0.25">
      <c r="A1" s="4" t="s">
        <v>107</v>
      </c>
      <c r="B1"/>
      <c r="C1" s="37"/>
      <c r="D1" s="37"/>
    </row>
    <row r="2" spans="1:8" ht="13.5" customHeight="1" x14ac:dyDescent="0.25">
      <c r="A2" s="4" t="s">
        <v>144</v>
      </c>
      <c r="B2"/>
      <c r="C2" s="37"/>
      <c r="D2" s="37"/>
    </row>
    <row r="3" spans="1:8" ht="56.25" customHeight="1" x14ac:dyDescent="0.25">
      <c r="A3" s="143" t="s">
        <v>65</v>
      </c>
      <c r="B3" s="144"/>
      <c r="C3" s="38" t="s">
        <v>66</v>
      </c>
      <c r="D3" s="30" t="s">
        <v>67</v>
      </c>
      <c r="E3" s="30" t="s">
        <v>68</v>
      </c>
      <c r="F3" s="30" t="s">
        <v>69</v>
      </c>
      <c r="G3" s="30" t="s">
        <v>70</v>
      </c>
      <c r="H3" s="30" t="s">
        <v>71</v>
      </c>
    </row>
    <row r="4" spans="1:8" ht="28.5" customHeight="1" x14ac:dyDescent="0.25">
      <c r="A4" s="107" t="s">
        <v>145</v>
      </c>
      <c r="B4" s="147"/>
      <c r="C4" s="65"/>
      <c r="D4" s="66">
        <v>-173.72</v>
      </c>
      <c r="E4" s="66"/>
      <c r="F4" s="66"/>
      <c r="G4" s="66"/>
      <c r="H4" s="66"/>
    </row>
    <row r="5" spans="1:8" ht="16.5" customHeight="1" x14ac:dyDescent="0.25">
      <c r="A5" s="71" t="s">
        <v>108</v>
      </c>
      <c r="B5" s="86"/>
      <c r="C5" s="65"/>
      <c r="D5" s="66">
        <v>859.6</v>
      </c>
      <c r="E5" s="66"/>
      <c r="F5" s="66"/>
      <c r="G5" s="66"/>
      <c r="H5" s="66"/>
    </row>
    <row r="6" spans="1:8" ht="15" customHeight="1" x14ac:dyDescent="0.25">
      <c r="A6" s="71" t="s">
        <v>109</v>
      </c>
      <c r="B6" s="86"/>
      <c r="C6" s="65"/>
      <c r="D6" s="66">
        <v>-1033.32</v>
      </c>
      <c r="E6" s="66"/>
      <c r="F6" s="66"/>
      <c r="G6" s="66"/>
      <c r="H6" s="66"/>
    </row>
    <row r="7" spans="1:8" ht="18.75" customHeight="1" x14ac:dyDescent="0.25">
      <c r="A7" s="137" t="s">
        <v>146</v>
      </c>
      <c r="B7" s="127"/>
      <c r="C7" s="127"/>
      <c r="D7" s="127"/>
      <c r="E7" s="127"/>
      <c r="F7" s="127"/>
      <c r="G7" s="127"/>
      <c r="H7" s="127"/>
    </row>
    <row r="8" spans="1:8" ht="17.25" customHeight="1" x14ac:dyDescent="0.25">
      <c r="A8" s="145" t="s">
        <v>72</v>
      </c>
      <c r="B8" s="146"/>
      <c r="C8" s="67">
        <f>C12+C15+C18+C21+C24+C27</f>
        <v>21.490000000000002</v>
      </c>
      <c r="D8" s="67">
        <v>-953.37</v>
      </c>
      <c r="E8" s="67">
        <f>E12+E15+E18+E21+E24+E27</f>
        <v>1919.6100000000001</v>
      </c>
      <c r="F8" s="67">
        <f t="shared" ref="F8:G8" si="0">F12+F15+F18+F21+F24+F27</f>
        <v>1786.13</v>
      </c>
      <c r="G8" s="67">
        <f t="shared" si="0"/>
        <v>1786.13</v>
      </c>
      <c r="H8" s="69">
        <f>F8-E8+D8</f>
        <v>-1086.8499999999999</v>
      </c>
    </row>
    <row r="9" spans="1:8" x14ac:dyDescent="0.25">
      <c r="A9" s="87" t="s">
        <v>73</v>
      </c>
      <c r="B9" s="87"/>
      <c r="C9" s="63">
        <f>C8-C10</f>
        <v>19.341000000000001</v>
      </c>
      <c r="D9" s="63">
        <f>D8-D10</f>
        <v>-858.03300000000002</v>
      </c>
      <c r="E9" s="63">
        <f>E8-E10</f>
        <v>1727.6490000000001</v>
      </c>
      <c r="F9" s="63">
        <f>F8-F10</f>
        <v>1607.5170000000001</v>
      </c>
      <c r="G9" s="63">
        <f>G8-G10</f>
        <v>1607.5170000000001</v>
      </c>
      <c r="H9" s="63">
        <f t="shared" ref="H9:H10" si="1">F9-E9+D9</f>
        <v>-978.16500000000008</v>
      </c>
    </row>
    <row r="10" spans="1:8" x14ac:dyDescent="0.25">
      <c r="A10" s="113" t="s">
        <v>74</v>
      </c>
      <c r="B10" s="127"/>
      <c r="C10" s="63">
        <f>C8*10%</f>
        <v>2.1490000000000005</v>
      </c>
      <c r="D10" s="63">
        <f>D8*10%</f>
        <v>-95.337000000000003</v>
      </c>
      <c r="E10" s="63">
        <f>E8*10%</f>
        <v>191.96100000000001</v>
      </c>
      <c r="F10" s="63">
        <f>F8*10%</f>
        <v>178.61300000000003</v>
      </c>
      <c r="G10" s="63">
        <f>G8*10%</f>
        <v>178.61300000000003</v>
      </c>
      <c r="H10" s="63">
        <f t="shared" si="1"/>
        <v>-108.68499999999999</v>
      </c>
    </row>
    <row r="11" spans="1:8" ht="12.75" customHeight="1" x14ac:dyDescent="0.25">
      <c r="A11" s="137" t="s">
        <v>75</v>
      </c>
      <c r="B11" s="146"/>
      <c r="C11" s="146"/>
      <c r="D11" s="146"/>
      <c r="E11" s="146"/>
      <c r="F11" s="146"/>
      <c r="G11" s="146"/>
      <c r="H11" s="146"/>
    </row>
    <row r="12" spans="1:8" x14ac:dyDescent="0.25">
      <c r="A12" s="130" t="s">
        <v>55</v>
      </c>
      <c r="B12" s="131"/>
      <c r="C12" s="67">
        <v>5.75</v>
      </c>
      <c r="D12" s="68">
        <v>-274.95999999999998</v>
      </c>
      <c r="E12" s="68">
        <v>514.54</v>
      </c>
      <c r="F12" s="68">
        <v>480.36</v>
      </c>
      <c r="G12" s="68">
        <f>F12</f>
        <v>480.36</v>
      </c>
      <c r="H12" s="63">
        <f t="shared" ref="H12:H29" si="2">F12-E12+D12</f>
        <v>-309.13999999999993</v>
      </c>
    </row>
    <row r="13" spans="1:8" x14ac:dyDescent="0.25">
      <c r="A13" s="87" t="s">
        <v>73</v>
      </c>
      <c r="B13" s="87"/>
      <c r="C13" s="63">
        <f>C12-C14</f>
        <v>5.1749999999999998</v>
      </c>
      <c r="D13" s="63">
        <f>D12-D14</f>
        <v>-247.46399999999997</v>
      </c>
      <c r="E13" s="63">
        <f>E12-E14</f>
        <v>463.08599999999996</v>
      </c>
      <c r="F13" s="63">
        <f>F12-F14</f>
        <v>432.32400000000001</v>
      </c>
      <c r="G13" s="63">
        <f>G12-G14</f>
        <v>432.32400000000001</v>
      </c>
      <c r="H13" s="63">
        <f t="shared" si="2"/>
        <v>-278.22599999999989</v>
      </c>
    </row>
    <row r="14" spans="1:8" x14ac:dyDescent="0.25">
      <c r="A14" s="113" t="s">
        <v>74</v>
      </c>
      <c r="B14" s="127"/>
      <c r="C14" s="63">
        <f>C12*10%</f>
        <v>0.57500000000000007</v>
      </c>
      <c r="D14" s="63">
        <f>D12*10%</f>
        <v>-27.495999999999999</v>
      </c>
      <c r="E14" s="63">
        <f>E12*10%</f>
        <v>51.454000000000001</v>
      </c>
      <c r="F14" s="63">
        <f>F12*10%</f>
        <v>48.036000000000001</v>
      </c>
      <c r="G14" s="63">
        <f>G12*10%</f>
        <v>48.036000000000001</v>
      </c>
      <c r="H14" s="63">
        <f t="shared" si="2"/>
        <v>-30.913999999999998</v>
      </c>
    </row>
    <row r="15" spans="1:8" ht="23.25" customHeight="1" x14ac:dyDescent="0.25">
      <c r="A15" s="130" t="s">
        <v>44</v>
      </c>
      <c r="B15" s="131"/>
      <c r="C15" s="67">
        <v>3.51</v>
      </c>
      <c r="D15" s="68">
        <v>-167.27</v>
      </c>
      <c r="E15" s="68">
        <v>314.10000000000002</v>
      </c>
      <c r="F15" s="68">
        <v>299.39</v>
      </c>
      <c r="G15" s="68">
        <f>F15</f>
        <v>299.39</v>
      </c>
      <c r="H15" s="63">
        <f t="shared" si="2"/>
        <v>-181.98000000000005</v>
      </c>
    </row>
    <row r="16" spans="1:8" x14ac:dyDescent="0.25">
      <c r="A16" s="87" t="s">
        <v>73</v>
      </c>
      <c r="B16" s="87"/>
      <c r="C16" s="63">
        <f>C15-C17</f>
        <v>3.1589999999999998</v>
      </c>
      <c r="D16" s="63">
        <f>D15-D17</f>
        <v>-150.54300000000001</v>
      </c>
      <c r="E16" s="63">
        <f>E15-E17</f>
        <v>282.69</v>
      </c>
      <c r="F16" s="63">
        <f>F15-F17</f>
        <v>269.45099999999996</v>
      </c>
      <c r="G16" s="63">
        <f>G15-G17</f>
        <v>269.45099999999996</v>
      </c>
      <c r="H16" s="63">
        <f t="shared" si="2"/>
        <v>-163.78200000000004</v>
      </c>
    </row>
    <row r="17" spans="1:10" ht="15" customHeight="1" x14ac:dyDescent="0.25">
      <c r="A17" s="113" t="s">
        <v>74</v>
      </c>
      <c r="B17" s="127"/>
      <c r="C17" s="63">
        <f>C15*10%</f>
        <v>0.35099999999999998</v>
      </c>
      <c r="D17" s="63">
        <f>D15*10%</f>
        <v>-16.727</v>
      </c>
      <c r="E17" s="63">
        <f>E15*10%</f>
        <v>31.410000000000004</v>
      </c>
      <c r="F17" s="63">
        <f>F15*10%</f>
        <v>29.939</v>
      </c>
      <c r="G17" s="63">
        <f>G15*10%</f>
        <v>29.939</v>
      </c>
      <c r="H17" s="63">
        <f t="shared" si="2"/>
        <v>-18.198000000000004</v>
      </c>
    </row>
    <row r="18" spans="1:10" ht="13.5" customHeight="1" x14ac:dyDescent="0.25">
      <c r="A18" s="130" t="s">
        <v>56</v>
      </c>
      <c r="B18" s="131"/>
      <c r="C18" s="65">
        <v>2.41</v>
      </c>
      <c r="D18" s="68">
        <v>-132.16</v>
      </c>
      <c r="E18" s="68">
        <v>215.68</v>
      </c>
      <c r="F18" s="68">
        <v>201.4</v>
      </c>
      <c r="G18" s="68">
        <f>F18</f>
        <v>201.4</v>
      </c>
      <c r="H18" s="63">
        <f t="shared" si="2"/>
        <v>-146.44</v>
      </c>
    </row>
    <row r="19" spans="1:10" ht="13.5" customHeight="1" x14ac:dyDescent="0.25">
      <c r="A19" s="87" t="s">
        <v>73</v>
      </c>
      <c r="B19" s="87"/>
      <c r="C19" s="63">
        <f>C18-C20</f>
        <v>2.169</v>
      </c>
      <c r="D19" s="63">
        <f>D18-D20</f>
        <v>-118.94399999999999</v>
      </c>
      <c r="E19" s="63">
        <f>E18-E20</f>
        <v>194.11199999999999</v>
      </c>
      <c r="F19" s="63">
        <f>F18-F20</f>
        <v>181.26</v>
      </c>
      <c r="G19" s="63">
        <f>G18-G20</f>
        <v>181.26</v>
      </c>
      <c r="H19" s="63">
        <f t="shared" si="2"/>
        <v>-131.79599999999999</v>
      </c>
    </row>
    <row r="20" spans="1:10" ht="12.75" customHeight="1" x14ac:dyDescent="0.25">
      <c r="A20" s="113" t="s">
        <v>74</v>
      </c>
      <c r="B20" s="127"/>
      <c r="C20" s="63">
        <f>C18*10%</f>
        <v>0.24100000000000002</v>
      </c>
      <c r="D20" s="63">
        <f>D18*10%</f>
        <v>-13.216000000000001</v>
      </c>
      <c r="E20" s="63">
        <f>E18*10%</f>
        <v>21.568000000000001</v>
      </c>
      <c r="F20" s="63">
        <f>F18*10%</f>
        <v>20.14</v>
      </c>
      <c r="G20" s="63">
        <f>G18*10%</f>
        <v>20.14</v>
      </c>
      <c r="H20" s="63">
        <f t="shared" si="2"/>
        <v>-14.644000000000002</v>
      </c>
    </row>
    <row r="21" spans="1:10" x14ac:dyDescent="0.25">
      <c r="A21" s="130" t="s">
        <v>57</v>
      </c>
      <c r="B21" s="131"/>
      <c r="C21" s="69">
        <v>1.1299999999999999</v>
      </c>
      <c r="D21" s="63">
        <v>-53.94</v>
      </c>
      <c r="E21" s="63">
        <v>101.12</v>
      </c>
      <c r="F21" s="63">
        <v>94.41</v>
      </c>
      <c r="G21" s="63">
        <f>F21</f>
        <v>94.41</v>
      </c>
      <c r="H21" s="63">
        <f t="shared" si="2"/>
        <v>-60.650000000000006</v>
      </c>
    </row>
    <row r="22" spans="1:10" ht="14.25" customHeight="1" x14ac:dyDescent="0.25">
      <c r="A22" s="87" t="s">
        <v>73</v>
      </c>
      <c r="B22" s="87"/>
      <c r="C22" s="63">
        <f>C21-C23</f>
        <v>1.0169999999999999</v>
      </c>
      <c r="D22" s="63">
        <f>D21-D23</f>
        <v>-48.545999999999999</v>
      </c>
      <c r="E22" s="63">
        <f>E21-E23</f>
        <v>91.00800000000001</v>
      </c>
      <c r="F22" s="63">
        <f>F21-F23</f>
        <v>84.968999999999994</v>
      </c>
      <c r="G22" s="63">
        <f>G21-G23</f>
        <v>84.968999999999994</v>
      </c>
      <c r="H22" s="63">
        <f t="shared" si="2"/>
        <v>-54.585000000000015</v>
      </c>
    </row>
    <row r="23" spans="1:10" ht="14.25" customHeight="1" x14ac:dyDescent="0.25">
      <c r="A23" s="113" t="s">
        <v>74</v>
      </c>
      <c r="B23" s="127"/>
      <c r="C23" s="63">
        <f>C21*10%</f>
        <v>0.11299999999999999</v>
      </c>
      <c r="D23" s="63">
        <f>D21*10%</f>
        <v>-5.3940000000000001</v>
      </c>
      <c r="E23" s="63">
        <f>E21*10%</f>
        <v>10.112000000000002</v>
      </c>
      <c r="F23" s="63">
        <f>F21*10%</f>
        <v>9.4410000000000007</v>
      </c>
      <c r="G23" s="63">
        <f>G21*10%</f>
        <v>9.4410000000000007</v>
      </c>
      <c r="H23" s="63">
        <f t="shared" si="2"/>
        <v>-6.0650000000000013</v>
      </c>
    </row>
    <row r="24" spans="1:10" ht="14.25" customHeight="1" x14ac:dyDescent="0.25">
      <c r="A24" s="88" t="s">
        <v>45</v>
      </c>
      <c r="B24" s="88"/>
      <c r="C24" s="69">
        <v>4.43</v>
      </c>
      <c r="D24" s="63">
        <v>-179.26</v>
      </c>
      <c r="E24" s="63">
        <v>396.48</v>
      </c>
      <c r="F24" s="63">
        <v>361.86</v>
      </c>
      <c r="G24" s="63">
        <f>F24</f>
        <v>361.86</v>
      </c>
      <c r="H24" s="63">
        <f t="shared" si="2"/>
        <v>-213.88</v>
      </c>
    </row>
    <row r="25" spans="1:10" ht="14.25" customHeight="1" x14ac:dyDescent="0.25">
      <c r="A25" s="87" t="s">
        <v>73</v>
      </c>
      <c r="B25" s="87"/>
      <c r="C25" s="63">
        <f>C24-C26</f>
        <v>3.9869999999999997</v>
      </c>
      <c r="D25" s="63">
        <f>D24-D26</f>
        <v>-161.334</v>
      </c>
      <c r="E25" s="63">
        <f>E24-E26</f>
        <v>356.83199999999999</v>
      </c>
      <c r="F25" s="63">
        <f>F24-F26</f>
        <v>325.67400000000004</v>
      </c>
      <c r="G25" s="63">
        <f>G24-G26</f>
        <v>325.67400000000004</v>
      </c>
      <c r="H25" s="63">
        <f t="shared" si="2"/>
        <v>-192.49199999999996</v>
      </c>
    </row>
    <row r="26" spans="1:10" x14ac:dyDescent="0.25">
      <c r="A26" s="113" t="s">
        <v>74</v>
      </c>
      <c r="B26" s="127"/>
      <c r="C26" s="63">
        <f>C24*10%</f>
        <v>0.443</v>
      </c>
      <c r="D26" s="63">
        <f>D24*10%</f>
        <v>-17.925999999999998</v>
      </c>
      <c r="E26" s="63">
        <f>E24*10%</f>
        <v>39.648000000000003</v>
      </c>
      <c r="F26" s="63">
        <f>F24*10%</f>
        <v>36.186</v>
      </c>
      <c r="G26" s="63">
        <f>G24*10%</f>
        <v>36.186</v>
      </c>
      <c r="H26" s="63">
        <f t="shared" si="2"/>
        <v>-21.388000000000002</v>
      </c>
    </row>
    <row r="27" spans="1:10" ht="14.25" customHeight="1" x14ac:dyDescent="0.25">
      <c r="A27" s="128" t="s">
        <v>46</v>
      </c>
      <c r="B27" s="128"/>
      <c r="C27" s="89">
        <v>4.26</v>
      </c>
      <c r="D27" s="90">
        <v>-162.83000000000001</v>
      </c>
      <c r="E27" s="90">
        <v>377.69</v>
      </c>
      <c r="F27" s="90">
        <v>348.71</v>
      </c>
      <c r="G27" s="90">
        <f>F27</f>
        <v>348.71</v>
      </c>
      <c r="H27" s="63">
        <f t="shared" si="2"/>
        <v>-191.81000000000003</v>
      </c>
    </row>
    <row r="28" spans="1:10" x14ac:dyDescent="0.25">
      <c r="A28" s="87" t="s">
        <v>73</v>
      </c>
      <c r="B28" s="87"/>
      <c r="C28" s="63">
        <f>C27-C29</f>
        <v>3.8339999999999996</v>
      </c>
      <c r="D28" s="63">
        <f>D27-D29</f>
        <v>-146.54700000000003</v>
      </c>
      <c r="E28" s="63">
        <f>E27-E29</f>
        <v>339.92099999999999</v>
      </c>
      <c r="F28" s="63">
        <f>F27-F29</f>
        <v>313.839</v>
      </c>
      <c r="G28" s="63">
        <f>G27-G29</f>
        <v>313.839</v>
      </c>
      <c r="H28" s="63">
        <f t="shared" si="2"/>
        <v>-172.62900000000002</v>
      </c>
    </row>
    <row r="29" spans="1:10" x14ac:dyDescent="0.25">
      <c r="A29" s="113" t="s">
        <v>74</v>
      </c>
      <c r="B29" s="127"/>
      <c r="C29" s="63">
        <f>C27*10%</f>
        <v>0.42599999999999999</v>
      </c>
      <c r="D29" s="63">
        <f>D27*10%</f>
        <v>-16.283000000000001</v>
      </c>
      <c r="E29" s="63">
        <f>E27*10%</f>
        <v>37.768999999999998</v>
      </c>
      <c r="F29" s="63">
        <f t="shared" ref="F29:G29" si="3">F27*10%</f>
        <v>34.871000000000002</v>
      </c>
      <c r="G29" s="63">
        <f t="shared" si="3"/>
        <v>34.871000000000002</v>
      </c>
      <c r="H29" s="63">
        <f t="shared" si="2"/>
        <v>-19.180999999999997</v>
      </c>
    </row>
    <row r="30" spans="1:10" ht="11.25" customHeight="1" x14ac:dyDescent="0.25">
      <c r="A30" s="113"/>
      <c r="B30" s="114"/>
      <c r="C30" s="63"/>
      <c r="D30" s="63"/>
      <c r="E30" s="63"/>
      <c r="F30" s="63"/>
      <c r="G30" s="63"/>
      <c r="H30" s="63"/>
    </row>
    <row r="31" spans="1:10" ht="13.5" customHeight="1" x14ac:dyDescent="0.25">
      <c r="A31" s="145" t="s">
        <v>47</v>
      </c>
      <c r="B31" s="146"/>
      <c r="C31" s="69">
        <v>7.93</v>
      </c>
      <c r="D31" s="69">
        <v>801.87</v>
      </c>
      <c r="E31" s="69">
        <v>709.87</v>
      </c>
      <c r="F31" s="69">
        <v>660.57</v>
      </c>
      <c r="G31" s="69">
        <f>G32+G33</f>
        <v>586.04700000000003</v>
      </c>
      <c r="H31" s="69">
        <f>F31-E31+D31+F31-G31</f>
        <v>827.09300000000007</v>
      </c>
    </row>
    <row r="32" spans="1:10" ht="12.75" customHeight="1" x14ac:dyDescent="0.25">
      <c r="A32" s="87" t="s">
        <v>76</v>
      </c>
      <c r="B32" s="87"/>
      <c r="C32" s="63">
        <f>C31-C33</f>
        <v>7.1369999999999996</v>
      </c>
      <c r="D32" s="63">
        <v>821.6</v>
      </c>
      <c r="E32" s="63">
        <f>E31-E33</f>
        <v>638.88300000000004</v>
      </c>
      <c r="F32" s="63">
        <f>F31-F33</f>
        <v>594.51300000000003</v>
      </c>
      <c r="G32" s="63">
        <f>G73</f>
        <v>519.99</v>
      </c>
      <c r="H32" s="63">
        <f>F32-E32+D32+F32-G32</f>
        <v>851.75299999999993</v>
      </c>
      <c r="J32" s="72"/>
    </row>
    <row r="33" spans="1:8" ht="12.75" customHeight="1" x14ac:dyDescent="0.25">
      <c r="A33" s="113" t="s">
        <v>74</v>
      </c>
      <c r="B33" s="127"/>
      <c r="C33" s="63">
        <f>C31*10%</f>
        <v>0.79300000000000004</v>
      </c>
      <c r="D33" s="63">
        <v>-19.73</v>
      </c>
      <c r="E33" s="63">
        <f>E31*10%</f>
        <v>70.987000000000009</v>
      </c>
      <c r="F33" s="63">
        <f>F31*10%</f>
        <v>66.057000000000002</v>
      </c>
      <c r="G33" s="63">
        <f>F33</f>
        <v>66.057000000000002</v>
      </c>
      <c r="H33" s="63">
        <f t="shared" ref="H33" si="4">F33-E33+D33+F33-G33</f>
        <v>-24.660000000000011</v>
      </c>
    </row>
    <row r="34" spans="1:8" ht="12.75" customHeight="1" x14ac:dyDescent="0.25">
      <c r="A34" s="113"/>
      <c r="B34" s="114"/>
      <c r="C34" s="63"/>
      <c r="D34" s="63"/>
      <c r="E34" s="63"/>
      <c r="F34" s="63"/>
      <c r="G34" s="63"/>
      <c r="H34" s="63"/>
    </row>
    <row r="35" spans="1:8" ht="12.75" customHeight="1" x14ac:dyDescent="0.25">
      <c r="A35" s="135" t="s">
        <v>115</v>
      </c>
      <c r="B35" s="136"/>
      <c r="C35" s="63"/>
      <c r="D35" s="69">
        <v>-46.9</v>
      </c>
      <c r="E35" s="69">
        <f>E37+E38+E39+E40</f>
        <v>146.13999999999999</v>
      </c>
      <c r="F35" s="69">
        <f>F37+F38+F39+F40</f>
        <v>134.20999999999998</v>
      </c>
      <c r="G35" s="69">
        <f>G37+G38+G39+G40</f>
        <v>134.20999999999998</v>
      </c>
      <c r="H35" s="69">
        <f>F35-E35+D35+F35-G35</f>
        <v>-58.830000000000013</v>
      </c>
    </row>
    <row r="36" spans="1:8" ht="12.75" customHeight="1" x14ac:dyDescent="0.25">
      <c r="A36" s="111" t="s">
        <v>116</v>
      </c>
      <c r="B36" s="112"/>
      <c r="C36" s="63"/>
      <c r="D36" s="63"/>
      <c r="E36" s="63"/>
      <c r="F36" s="63"/>
      <c r="G36" s="63"/>
      <c r="H36" s="63"/>
    </row>
    <row r="37" spans="1:8" ht="12.75" customHeight="1" x14ac:dyDescent="0.25">
      <c r="A37" s="111" t="s">
        <v>117</v>
      </c>
      <c r="B37" s="132"/>
      <c r="C37" s="63"/>
      <c r="D37" s="63">
        <v>-2.1</v>
      </c>
      <c r="E37" s="63">
        <v>5.56</v>
      </c>
      <c r="F37" s="63">
        <v>5.21</v>
      </c>
      <c r="G37" s="63">
        <f>F37</f>
        <v>5.21</v>
      </c>
      <c r="H37" s="63">
        <f>F37-E37+D37+F37-G37</f>
        <v>-2.4499999999999997</v>
      </c>
    </row>
    <row r="38" spans="1:8" ht="12" customHeight="1" x14ac:dyDescent="0.25">
      <c r="A38" s="111" t="s">
        <v>118</v>
      </c>
      <c r="B38" s="132"/>
      <c r="C38" s="63"/>
      <c r="D38" s="63">
        <v>-10.35</v>
      </c>
      <c r="E38" s="63">
        <v>26.05</v>
      </c>
      <c r="F38" s="63">
        <v>24.42</v>
      </c>
      <c r="G38" s="63">
        <f t="shared" ref="G38:G40" si="5">F38</f>
        <v>24.42</v>
      </c>
      <c r="H38" s="63">
        <f t="shared" ref="H38:H40" si="6">F38-E38+D38+F38-G38</f>
        <v>-11.979999999999999</v>
      </c>
    </row>
    <row r="39" spans="1:8" ht="12" customHeight="1" x14ac:dyDescent="0.25">
      <c r="A39" s="111" t="s">
        <v>119</v>
      </c>
      <c r="B39" s="132"/>
      <c r="C39" s="63"/>
      <c r="D39" s="63">
        <v>-32.86</v>
      </c>
      <c r="E39" s="63">
        <v>108.89</v>
      </c>
      <c r="F39" s="63">
        <v>99.38</v>
      </c>
      <c r="G39" s="63">
        <f t="shared" si="5"/>
        <v>99.38</v>
      </c>
      <c r="H39" s="63">
        <f t="shared" si="6"/>
        <v>-42.370000000000005</v>
      </c>
    </row>
    <row r="40" spans="1:8" ht="12.75" customHeight="1" x14ac:dyDescent="0.25">
      <c r="A40" s="111" t="s">
        <v>178</v>
      </c>
      <c r="B40" s="132"/>
      <c r="C40" s="63"/>
      <c r="D40" s="63">
        <v>-1.59</v>
      </c>
      <c r="E40" s="63">
        <v>5.64</v>
      </c>
      <c r="F40" s="63">
        <v>5.2</v>
      </c>
      <c r="G40" s="63">
        <f t="shared" si="5"/>
        <v>5.2</v>
      </c>
      <c r="H40" s="63">
        <f t="shared" si="6"/>
        <v>-2.0299999999999994</v>
      </c>
    </row>
    <row r="41" spans="1:8" ht="13.5" customHeight="1" x14ac:dyDescent="0.25">
      <c r="A41" s="135" t="s">
        <v>176</v>
      </c>
      <c r="B41" s="136"/>
      <c r="C41" s="63"/>
      <c r="D41" s="63"/>
      <c r="E41" s="69">
        <f>E8+E31+E35</f>
        <v>2775.62</v>
      </c>
      <c r="F41" s="69">
        <f>F8+F31+F35</f>
        <v>2580.9100000000003</v>
      </c>
      <c r="G41" s="69">
        <f>G8+G31+G35</f>
        <v>2506.3870000000002</v>
      </c>
      <c r="H41" s="63"/>
    </row>
    <row r="42" spans="1:8" ht="13.5" customHeight="1" x14ac:dyDescent="0.25">
      <c r="A42" s="137" t="s">
        <v>177</v>
      </c>
      <c r="B42" s="138"/>
      <c r="C42" s="63"/>
      <c r="D42" s="63"/>
      <c r="E42" s="63"/>
      <c r="F42" s="63"/>
      <c r="G42" s="63"/>
      <c r="H42" s="63"/>
    </row>
    <row r="43" spans="1:8" ht="12.75" customHeight="1" x14ac:dyDescent="0.25">
      <c r="A43" s="129" t="s">
        <v>105</v>
      </c>
      <c r="B43" s="129"/>
      <c r="C43" s="63" t="s">
        <v>153</v>
      </c>
      <c r="D43" s="69">
        <v>8.5</v>
      </c>
      <c r="E43" s="69">
        <v>2.4</v>
      </c>
      <c r="F43" s="69">
        <v>2.4</v>
      </c>
      <c r="G43" s="89">
        <v>0.4</v>
      </c>
      <c r="H43" s="69">
        <f>F43-E43+D43+F43-G43</f>
        <v>10.5</v>
      </c>
    </row>
    <row r="44" spans="1:8" ht="12" customHeight="1" x14ac:dyDescent="0.25">
      <c r="A44" s="134" t="s">
        <v>106</v>
      </c>
      <c r="B44" s="134"/>
      <c r="C44" s="63"/>
      <c r="D44" s="63">
        <v>0</v>
      </c>
      <c r="E44" s="63">
        <v>0.4</v>
      </c>
      <c r="F44" s="63">
        <v>0.4</v>
      </c>
      <c r="G44" s="90">
        <v>0.4</v>
      </c>
      <c r="H44" s="63">
        <f t="shared" ref="H44:H47" si="7">F44-E44+D44+F44-G44</f>
        <v>0</v>
      </c>
    </row>
    <row r="45" spans="1:8" ht="15" hidden="1" customHeight="1" x14ac:dyDescent="0.25">
      <c r="A45" s="134" t="s">
        <v>48</v>
      </c>
      <c r="B45" s="134"/>
      <c r="C45" s="63">
        <v>5.27</v>
      </c>
      <c r="D45" s="63"/>
      <c r="E45" s="70"/>
      <c r="F45" s="70"/>
      <c r="G45" s="91"/>
      <c r="H45" s="70"/>
    </row>
    <row r="46" spans="1:8" ht="14.25" customHeight="1" x14ac:dyDescent="0.25">
      <c r="A46" s="109" t="s">
        <v>114</v>
      </c>
      <c r="B46" s="110"/>
      <c r="C46" s="63" t="s">
        <v>143</v>
      </c>
      <c r="D46" s="69">
        <v>29.5</v>
      </c>
      <c r="E46" s="69">
        <v>7.2</v>
      </c>
      <c r="F46" s="69">
        <v>7.2</v>
      </c>
      <c r="G46" s="69">
        <v>1.22</v>
      </c>
      <c r="H46" s="69">
        <f t="shared" si="7"/>
        <v>35.480000000000004</v>
      </c>
    </row>
    <row r="47" spans="1:8" ht="8.25" customHeight="1" x14ac:dyDescent="0.25">
      <c r="A47" s="128" t="s">
        <v>77</v>
      </c>
      <c r="B47" s="128"/>
      <c r="C47" s="120"/>
      <c r="D47" s="120">
        <v>0</v>
      </c>
      <c r="E47" s="120">
        <v>1.22</v>
      </c>
      <c r="F47" s="120">
        <v>1.22</v>
      </c>
      <c r="G47" s="120">
        <v>1.22</v>
      </c>
      <c r="H47" s="120">
        <f t="shared" si="7"/>
        <v>0</v>
      </c>
    </row>
    <row r="48" spans="1:8" ht="9.75" customHeight="1" x14ac:dyDescent="0.25">
      <c r="A48" s="128"/>
      <c r="B48" s="128"/>
      <c r="C48" s="120"/>
      <c r="D48" s="120"/>
      <c r="E48" s="120"/>
      <c r="F48" s="120"/>
      <c r="G48" s="120"/>
      <c r="H48" s="127"/>
    </row>
    <row r="49" spans="1:8" s="4" customFormat="1" ht="15.75" customHeight="1" x14ac:dyDescent="0.25">
      <c r="A49" s="129" t="s">
        <v>120</v>
      </c>
      <c r="B49" s="133"/>
      <c r="C49" s="69"/>
      <c r="D49" s="69">
        <v>-13.32</v>
      </c>
      <c r="E49" s="69">
        <v>72</v>
      </c>
      <c r="F49" s="69">
        <v>65.61</v>
      </c>
      <c r="G49" s="69">
        <v>65.61</v>
      </c>
      <c r="H49" s="63">
        <f>F49-E49+D49+F49-G49</f>
        <v>-19.71</v>
      </c>
    </row>
    <row r="50" spans="1:8" ht="18.75" customHeight="1" x14ac:dyDescent="0.25">
      <c r="A50" s="135" t="s">
        <v>176</v>
      </c>
      <c r="B50" s="136"/>
      <c r="C50" s="63"/>
      <c r="D50" s="63"/>
      <c r="E50" s="69">
        <f>E8+E31+E35+E43+E46+E49</f>
        <v>2857.22</v>
      </c>
      <c r="F50" s="69">
        <f>F8+F31+F35+F43+F46+F49</f>
        <v>2656.1200000000003</v>
      </c>
      <c r="G50" s="69">
        <f>G8+G31+G35+G43+G46+G49</f>
        <v>2573.6170000000002</v>
      </c>
      <c r="H50" s="63"/>
    </row>
    <row r="51" spans="1:8" ht="18.75" customHeight="1" x14ac:dyDescent="0.25">
      <c r="A51" s="107" t="s">
        <v>110</v>
      </c>
      <c r="B51" s="148"/>
      <c r="C51" s="68"/>
      <c r="D51" s="68">
        <f>D4</f>
        <v>-173.72</v>
      </c>
      <c r="E51" s="67"/>
      <c r="F51" s="67"/>
      <c r="G51" s="68"/>
      <c r="H51" s="68">
        <f>F50-E50+D51+F50-G50</f>
        <v>-292.3169999999991</v>
      </c>
    </row>
    <row r="52" spans="1:8" ht="19.5" customHeight="1" x14ac:dyDescent="0.25">
      <c r="A52" s="107" t="s">
        <v>147</v>
      </c>
      <c r="B52" s="107"/>
      <c r="C52" s="71"/>
      <c r="D52" s="71"/>
      <c r="E52" s="67"/>
      <c r="F52" s="67"/>
      <c r="G52" s="67"/>
      <c r="H52" s="67">
        <f>H53+H54</f>
        <v>-292.31700000000001</v>
      </c>
    </row>
    <row r="53" spans="1:8" ht="21" customHeight="1" x14ac:dyDescent="0.25">
      <c r="A53" s="107" t="s">
        <v>108</v>
      </c>
      <c r="B53" s="108"/>
      <c r="C53" s="71"/>
      <c r="D53" s="71"/>
      <c r="E53" s="67"/>
      <c r="F53" s="67"/>
      <c r="G53" s="67"/>
      <c r="H53" s="67">
        <f>H32+H43+H46</f>
        <v>897.73299999999995</v>
      </c>
    </row>
    <row r="54" spans="1:8" ht="21" customHeight="1" x14ac:dyDescent="0.25">
      <c r="A54" s="107" t="s">
        <v>109</v>
      </c>
      <c r="B54" s="108"/>
      <c r="C54" s="71"/>
      <c r="D54" s="71"/>
      <c r="E54" s="67"/>
      <c r="F54" s="67"/>
      <c r="G54" s="67"/>
      <c r="H54" s="67">
        <f>H8+H33+H35+H49</f>
        <v>-1190.05</v>
      </c>
    </row>
    <row r="55" spans="1:8" ht="13.5" customHeight="1" x14ac:dyDescent="0.25">
      <c r="A55" s="48"/>
      <c r="B55" s="48"/>
      <c r="C55" s="26"/>
      <c r="D55" s="26"/>
      <c r="E55" s="26"/>
      <c r="F55" s="26"/>
      <c r="G55" s="26"/>
      <c r="H55" s="26"/>
    </row>
    <row r="56" spans="1:8" ht="1.5" hidden="1" customHeight="1" x14ac:dyDescent="0.25">
      <c r="A56" s="48"/>
      <c r="B56" s="48"/>
      <c r="C56" s="26"/>
      <c r="D56" s="26"/>
      <c r="E56" s="26"/>
      <c r="F56" s="26"/>
      <c r="G56" s="26"/>
      <c r="H56" s="26"/>
    </row>
    <row r="57" spans="1:8" ht="14.25" hidden="1" customHeight="1" x14ac:dyDescent="0.25">
      <c r="A57" s="48"/>
      <c r="B57" s="48"/>
      <c r="C57" s="26"/>
      <c r="D57" s="26"/>
      <c r="E57" s="26"/>
      <c r="F57" s="26"/>
      <c r="G57" s="26"/>
      <c r="H57" s="26"/>
    </row>
    <row r="58" spans="1:8" ht="1.5" hidden="1" customHeight="1" x14ac:dyDescent="0.25">
      <c r="A58" s="48"/>
      <c r="B58" s="48"/>
      <c r="C58" s="26"/>
      <c r="D58" s="26"/>
      <c r="E58" s="26"/>
      <c r="F58" s="26"/>
      <c r="G58" s="26"/>
      <c r="H58" s="26"/>
    </row>
    <row r="59" spans="1:8" ht="11.25" hidden="1" customHeight="1" x14ac:dyDescent="0.25">
      <c r="A59" s="125"/>
      <c r="B59" s="126"/>
      <c r="C59" s="126"/>
      <c r="D59" s="126"/>
      <c r="E59" s="126"/>
      <c r="F59" s="126"/>
      <c r="G59" s="126"/>
      <c r="H59" s="126"/>
    </row>
    <row r="60" spans="1:8" hidden="1" x14ac:dyDescent="0.25">
      <c r="A60" s="48"/>
      <c r="B60" s="48"/>
      <c r="C60" s="26"/>
      <c r="D60" s="26"/>
      <c r="E60" s="26"/>
      <c r="F60" s="26"/>
      <c r="G60" s="26"/>
      <c r="H60" s="26"/>
    </row>
    <row r="61" spans="1:8" ht="14.25" customHeight="1" x14ac:dyDescent="0.25"/>
    <row r="62" spans="1:8" x14ac:dyDescent="0.25">
      <c r="A62" s="19" t="s">
        <v>148</v>
      </c>
      <c r="D62" s="21"/>
      <c r="E62" s="21"/>
      <c r="F62" s="21"/>
      <c r="G62" s="21"/>
    </row>
    <row r="63" spans="1:8" x14ac:dyDescent="0.25">
      <c r="A63" s="115" t="s">
        <v>61</v>
      </c>
      <c r="B63" s="124"/>
      <c r="C63" s="124"/>
      <c r="D63" s="117"/>
      <c r="E63" s="32" t="s">
        <v>62</v>
      </c>
      <c r="F63" s="32" t="s">
        <v>63</v>
      </c>
      <c r="G63" s="32" t="s">
        <v>111</v>
      </c>
      <c r="H63" s="53" t="s">
        <v>112</v>
      </c>
    </row>
    <row r="64" spans="1:8" x14ac:dyDescent="0.25">
      <c r="A64" s="118" t="s">
        <v>173</v>
      </c>
      <c r="B64" s="119"/>
      <c r="C64" s="119"/>
      <c r="D64" s="93"/>
      <c r="E64" s="33">
        <v>43466</v>
      </c>
      <c r="F64" s="32" t="s">
        <v>162</v>
      </c>
      <c r="G64" s="34">
        <v>243.24</v>
      </c>
      <c r="H64" s="6" t="s">
        <v>163</v>
      </c>
    </row>
    <row r="65" spans="1:8" x14ac:dyDescent="0.25">
      <c r="A65" s="118" t="s">
        <v>154</v>
      </c>
      <c r="B65" s="119"/>
      <c r="C65" s="119"/>
      <c r="D65" s="93"/>
      <c r="E65" s="33">
        <v>43497</v>
      </c>
      <c r="F65" s="32" t="s">
        <v>155</v>
      </c>
      <c r="G65" s="34">
        <v>53.11</v>
      </c>
      <c r="H65" s="6" t="s">
        <v>156</v>
      </c>
    </row>
    <row r="66" spans="1:8" x14ac:dyDescent="0.25">
      <c r="A66" s="118" t="s">
        <v>157</v>
      </c>
      <c r="B66" s="119"/>
      <c r="C66" s="119"/>
      <c r="D66" s="93"/>
      <c r="E66" s="33">
        <v>43497</v>
      </c>
      <c r="F66" s="32" t="s">
        <v>158</v>
      </c>
      <c r="G66" s="34">
        <v>8.64</v>
      </c>
      <c r="H66" s="6" t="s">
        <v>159</v>
      </c>
    </row>
    <row r="67" spans="1:8" x14ac:dyDescent="0.25">
      <c r="A67" s="118" t="s">
        <v>102</v>
      </c>
      <c r="B67" s="119"/>
      <c r="C67" s="119"/>
      <c r="D67" s="93"/>
      <c r="E67" s="33">
        <v>43556</v>
      </c>
      <c r="F67" s="32" t="s">
        <v>158</v>
      </c>
      <c r="G67" s="34">
        <v>2.44</v>
      </c>
      <c r="H67" s="6" t="s">
        <v>113</v>
      </c>
    </row>
    <row r="68" spans="1:8" x14ac:dyDescent="0.25">
      <c r="A68" s="118" t="s">
        <v>160</v>
      </c>
      <c r="B68" s="119"/>
      <c r="C68" s="119"/>
      <c r="D68" s="93"/>
      <c r="E68" s="33">
        <v>43586</v>
      </c>
      <c r="F68" s="32" t="s">
        <v>155</v>
      </c>
      <c r="G68" s="34">
        <v>4</v>
      </c>
      <c r="H68" s="6" t="s">
        <v>161</v>
      </c>
    </row>
    <row r="69" spans="1:8" x14ac:dyDescent="0.25">
      <c r="A69" s="118" t="s">
        <v>164</v>
      </c>
      <c r="B69" s="119"/>
      <c r="C69" s="119"/>
      <c r="D69" s="93"/>
      <c r="E69" s="33">
        <v>43739</v>
      </c>
      <c r="F69" s="32" t="s">
        <v>158</v>
      </c>
      <c r="G69" s="34">
        <v>85.3</v>
      </c>
      <c r="H69" s="6" t="s">
        <v>165</v>
      </c>
    </row>
    <row r="70" spans="1:8" ht="23.25" x14ac:dyDescent="0.25">
      <c r="A70" s="118" t="s">
        <v>166</v>
      </c>
      <c r="B70" s="119"/>
      <c r="C70" s="119"/>
      <c r="D70" s="93"/>
      <c r="E70" s="33">
        <v>43770</v>
      </c>
      <c r="F70" s="32" t="s">
        <v>155</v>
      </c>
      <c r="G70" s="34">
        <v>32.200000000000003</v>
      </c>
      <c r="H70" s="64" t="s">
        <v>167</v>
      </c>
    </row>
    <row r="71" spans="1:8" ht="23.25" x14ac:dyDescent="0.25">
      <c r="A71" s="118" t="s">
        <v>168</v>
      </c>
      <c r="B71" s="119"/>
      <c r="C71" s="119"/>
      <c r="D71" s="93"/>
      <c r="E71" s="33">
        <v>43770</v>
      </c>
      <c r="F71" s="32" t="s">
        <v>155</v>
      </c>
      <c r="G71" s="34">
        <v>10</v>
      </c>
      <c r="H71" s="64" t="s">
        <v>167</v>
      </c>
    </row>
    <row r="72" spans="1:8" x14ac:dyDescent="0.25">
      <c r="A72" s="118" t="s">
        <v>170</v>
      </c>
      <c r="B72" s="119"/>
      <c r="C72" s="119"/>
      <c r="D72" s="93"/>
      <c r="E72" s="33">
        <v>43800</v>
      </c>
      <c r="F72" s="32" t="s">
        <v>171</v>
      </c>
      <c r="G72" s="34">
        <v>81.06</v>
      </c>
      <c r="H72" s="64" t="s">
        <v>172</v>
      </c>
    </row>
    <row r="73" spans="1:8" s="4" customFormat="1" x14ac:dyDescent="0.25">
      <c r="A73" s="121" t="s">
        <v>8</v>
      </c>
      <c r="B73" s="122"/>
      <c r="C73" s="122"/>
      <c r="D73" s="123"/>
      <c r="E73" s="73"/>
      <c r="F73" s="74"/>
      <c r="G73" s="75">
        <f>SUM(G64:G72)</f>
        <v>519.99</v>
      </c>
      <c r="H73" s="76"/>
    </row>
    <row r="74" spans="1:8" s="4" customFormat="1" x14ac:dyDescent="0.25">
      <c r="A74" s="78"/>
      <c r="B74" s="79"/>
      <c r="C74" s="79"/>
      <c r="D74" s="79"/>
      <c r="E74" s="80"/>
      <c r="F74" s="42"/>
      <c r="G74" s="81"/>
      <c r="H74" s="82"/>
    </row>
    <row r="75" spans="1:8" x14ac:dyDescent="0.25">
      <c r="A75" s="19" t="s">
        <v>49</v>
      </c>
      <c r="D75" s="21"/>
      <c r="E75" s="21"/>
      <c r="F75" s="21"/>
      <c r="G75" s="21"/>
    </row>
    <row r="76" spans="1:8" x14ac:dyDescent="0.25">
      <c r="A76" s="19" t="s">
        <v>50</v>
      </c>
      <c r="D76" s="21"/>
      <c r="E76" s="21"/>
      <c r="F76" s="21"/>
      <c r="G76" s="21"/>
    </row>
    <row r="77" spans="1:8" ht="43.5" customHeight="1" x14ac:dyDescent="0.25">
      <c r="A77" s="115" t="s">
        <v>64</v>
      </c>
      <c r="B77" s="124"/>
      <c r="C77" s="124"/>
      <c r="D77" s="124"/>
      <c r="E77" s="117"/>
      <c r="F77" s="36" t="s">
        <v>63</v>
      </c>
      <c r="G77" s="35" t="s">
        <v>149</v>
      </c>
    </row>
    <row r="78" spans="1:8" x14ac:dyDescent="0.25">
      <c r="A78" s="115" t="s">
        <v>169</v>
      </c>
      <c r="B78" s="124"/>
      <c r="C78" s="124"/>
      <c r="D78" s="124"/>
      <c r="E78" s="117"/>
      <c r="F78" s="32">
        <v>7</v>
      </c>
      <c r="G78" s="77">
        <v>3884.44</v>
      </c>
    </row>
    <row r="79" spans="1:8" x14ac:dyDescent="0.25">
      <c r="A79" s="39"/>
      <c r="B79" s="40"/>
      <c r="C79" s="40"/>
      <c r="D79" s="40"/>
      <c r="E79" s="40"/>
      <c r="F79" s="41"/>
      <c r="G79" s="41"/>
    </row>
    <row r="80" spans="1:8" x14ac:dyDescent="0.25">
      <c r="A80" s="45" t="s">
        <v>78</v>
      </c>
      <c r="B80" s="46"/>
      <c r="C80" s="46"/>
      <c r="D80" s="46"/>
      <c r="E80" s="46"/>
      <c r="F80" s="32"/>
      <c r="G80" s="32"/>
    </row>
    <row r="81" spans="1:7" x14ac:dyDescent="0.25">
      <c r="A81" s="115" t="s">
        <v>79</v>
      </c>
      <c r="B81" s="116"/>
      <c r="C81" s="94" t="s">
        <v>80</v>
      </c>
      <c r="D81" s="116"/>
      <c r="E81" s="32" t="s">
        <v>81</v>
      </c>
      <c r="F81" s="32" t="s">
        <v>82</v>
      </c>
      <c r="G81" s="32" t="s">
        <v>83</v>
      </c>
    </row>
    <row r="82" spans="1:7" x14ac:dyDescent="0.25">
      <c r="A82" s="115" t="s">
        <v>99</v>
      </c>
      <c r="B82" s="116"/>
      <c r="C82" s="94" t="s">
        <v>60</v>
      </c>
      <c r="D82" s="117"/>
      <c r="E82" s="32">
        <v>3</v>
      </c>
      <c r="F82" s="32" t="s">
        <v>60</v>
      </c>
      <c r="G82" s="32" t="s">
        <v>60</v>
      </c>
    </row>
    <row r="83" spans="1:7" x14ac:dyDescent="0.25">
      <c r="A83" s="42"/>
      <c r="B83" s="43"/>
      <c r="C83" s="26"/>
      <c r="D83" s="44"/>
      <c r="E83" s="41"/>
      <c r="F83" s="41"/>
      <c r="G83" s="41"/>
    </row>
    <row r="84" spans="1:7" x14ac:dyDescent="0.25">
      <c r="A84" s="19" t="s">
        <v>103</v>
      </c>
    </row>
    <row r="85" spans="1:7" x14ac:dyDescent="0.25">
      <c r="A85" s="141" t="s">
        <v>150</v>
      </c>
      <c r="B85" s="142"/>
      <c r="C85" s="142"/>
      <c r="D85" s="142"/>
      <c r="E85" s="142"/>
      <c r="F85" s="142"/>
      <c r="G85" s="142"/>
    </row>
    <row r="86" spans="1:7" x14ac:dyDescent="0.25">
      <c r="A86" s="50"/>
      <c r="B86" s="51"/>
      <c r="C86" s="51"/>
      <c r="D86" s="51"/>
      <c r="E86" s="51"/>
      <c r="F86" s="51"/>
      <c r="G86" s="51"/>
    </row>
    <row r="87" spans="1:7" ht="83.25" customHeight="1" x14ac:dyDescent="0.25">
      <c r="A87" s="139" t="s">
        <v>174</v>
      </c>
      <c r="B87" s="140"/>
      <c r="C87" s="140"/>
      <c r="D87" s="140"/>
      <c r="E87" s="140"/>
      <c r="F87" s="140"/>
      <c r="G87" s="140"/>
    </row>
    <row r="88" spans="1:7" ht="24.75" customHeight="1" x14ac:dyDescent="0.25">
      <c r="A88" s="83"/>
      <c r="B88" s="83"/>
      <c r="C88" s="83"/>
      <c r="D88" s="83"/>
      <c r="E88" s="83"/>
      <c r="F88" s="83"/>
      <c r="G88" s="52"/>
    </row>
    <row r="89" spans="1:7" x14ac:dyDescent="0.25">
      <c r="A89" s="19" t="s">
        <v>84</v>
      </c>
      <c r="B89" s="84"/>
      <c r="C89" s="85"/>
      <c r="D89" s="4"/>
      <c r="E89" s="4"/>
      <c r="F89" s="4"/>
    </row>
    <row r="90" spans="1:7" x14ac:dyDescent="0.25">
      <c r="A90" s="19" t="s">
        <v>85</v>
      </c>
      <c r="B90" s="84"/>
      <c r="C90" s="85"/>
      <c r="D90" s="4"/>
      <c r="E90" s="19" t="s">
        <v>151</v>
      </c>
      <c r="F90" s="4"/>
    </row>
    <row r="91" spans="1:7" x14ac:dyDescent="0.25">
      <c r="A91" s="19" t="s">
        <v>86</v>
      </c>
      <c r="B91" s="84"/>
      <c r="C91" s="85"/>
      <c r="D91" s="4"/>
      <c r="E91" s="4"/>
      <c r="F91" s="4"/>
    </row>
    <row r="92" spans="1:7" x14ac:dyDescent="0.25">
      <c r="A92" s="21"/>
      <c r="B92" s="47"/>
    </row>
    <row r="93" spans="1:7" x14ac:dyDescent="0.25">
      <c r="A93" s="17" t="s">
        <v>175</v>
      </c>
    </row>
    <row r="94" spans="1:7" x14ac:dyDescent="0.25">
      <c r="A94" s="17" t="s">
        <v>87</v>
      </c>
    </row>
    <row r="95" spans="1:7" x14ac:dyDescent="0.25">
      <c r="A95" s="17" t="s">
        <v>152</v>
      </c>
    </row>
    <row r="96" spans="1:7" x14ac:dyDescent="0.25">
      <c r="A96" s="17" t="s">
        <v>88</v>
      </c>
    </row>
    <row r="97" spans="1:1" x14ac:dyDescent="0.25">
      <c r="A97" s="17"/>
    </row>
  </sheetData>
  <mergeCells count="66">
    <mergeCell ref="A14:B14"/>
    <mergeCell ref="A15:B15"/>
    <mergeCell ref="A17:B17"/>
    <mergeCell ref="A18:B18"/>
    <mergeCell ref="A35:B35"/>
    <mergeCell ref="A29:B29"/>
    <mergeCell ref="A20:B20"/>
    <mergeCell ref="A87:G87"/>
    <mergeCell ref="A85:G85"/>
    <mergeCell ref="A3:B3"/>
    <mergeCell ref="A8:B8"/>
    <mergeCell ref="A10:B10"/>
    <mergeCell ref="A11:H11"/>
    <mergeCell ref="A12:B12"/>
    <mergeCell ref="A23:B23"/>
    <mergeCell ref="A26:B26"/>
    <mergeCell ref="A27:B27"/>
    <mergeCell ref="A4:B4"/>
    <mergeCell ref="A7:H7"/>
    <mergeCell ref="A50:B50"/>
    <mergeCell ref="A51:B51"/>
    <mergeCell ref="A52:B52"/>
    <mergeCell ref="A31:B31"/>
    <mergeCell ref="A69:D69"/>
    <mergeCell ref="A43:B43"/>
    <mergeCell ref="A21:B21"/>
    <mergeCell ref="A37:B37"/>
    <mergeCell ref="A38:B38"/>
    <mergeCell ref="A39:B39"/>
    <mergeCell ref="A40:B40"/>
    <mergeCell ref="A49:B49"/>
    <mergeCell ref="A65:D65"/>
    <mergeCell ref="A66:D66"/>
    <mergeCell ref="A64:D64"/>
    <mergeCell ref="A45:B45"/>
    <mergeCell ref="A41:B41"/>
    <mergeCell ref="A42:B42"/>
    <mergeCell ref="A44:B44"/>
    <mergeCell ref="A33:B33"/>
    <mergeCell ref="G47:G48"/>
    <mergeCell ref="A73:D73"/>
    <mergeCell ref="A77:E77"/>
    <mergeCell ref="A78:E78"/>
    <mergeCell ref="A67:D67"/>
    <mergeCell ref="A63:D63"/>
    <mergeCell ref="A68:D68"/>
    <mergeCell ref="A59:H59"/>
    <mergeCell ref="H47:H48"/>
    <mergeCell ref="A47:B48"/>
    <mergeCell ref="C47:C48"/>
    <mergeCell ref="D47:D48"/>
    <mergeCell ref="A70:D70"/>
    <mergeCell ref="A71:D71"/>
    <mergeCell ref="E47:E48"/>
    <mergeCell ref="F47:F48"/>
    <mergeCell ref="A81:B81"/>
    <mergeCell ref="A82:B82"/>
    <mergeCell ref="C81:D81"/>
    <mergeCell ref="C82:D82"/>
    <mergeCell ref="A72:D72"/>
    <mergeCell ref="A54:B54"/>
    <mergeCell ref="A53:B53"/>
    <mergeCell ref="A46:B46"/>
    <mergeCell ref="A36:B36"/>
    <mergeCell ref="A30:B30"/>
    <mergeCell ref="A34:B34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2020-03-17T04:20:27Z</cp:lastPrinted>
  <dcterms:created xsi:type="dcterms:W3CDTF">2013-02-18T04:38:06Z</dcterms:created>
  <dcterms:modified xsi:type="dcterms:W3CDTF">2020-03-19T04:19:28Z</dcterms:modified>
</cp:coreProperties>
</file>