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9" i="8" l="1"/>
  <c r="G26" i="8"/>
  <c r="G25" i="8"/>
  <c r="G23" i="8"/>
  <c r="G22" i="8"/>
  <c r="G20" i="8"/>
  <c r="G19" i="8"/>
  <c r="G17" i="8"/>
  <c r="G16" i="8"/>
  <c r="G14" i="8"/>
  <c r="G13" i="8"/>
  <c r="F29" i="8"/>
  <c r="E29" i="8"/>
  <c r="E34" i="8"/>
  <c r="F33" i="8"/>
  <c r="E33" i="8"/>
  <c r="F8" i="8"/>
  <c r="F10" i="8"/>
  <c r="E8" i="8"/>
  <c r="E10" i="8"/>
  <c r="F9" i="8"/>
  <c r="E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E14" i="8"/>
  <c r="E13" i="8"/>
  <c r="F14" i="8"/>
  <c r="F13" i="8"/>
  <c r="H50" i="8"/>
  <c r="F36" i="8"/>
  <c r="E36" i="8"/>
  <c r="H36" i="8"/>
  <c r="D29" i="8"/>
  <c r="D25" i="8"/>
  <c r="D22" i="8"/>
  <c r="D19" i="8"/>
  <c r="D16" i="8"/>
  <c r="D13" i="8"/>
  <c r="D9" i="8"/>
  <c r="C25" i="8"/>
  <c r="C9" i="8"/>
  <c r="H41" i="8"/>
  <c r="H40" i="8"/>
  <c r="H39" i="8"/>
  <c r="H38" i="8"/>
  <c r="G8" i="8"/>
  <c r="G32" i="8"/>
  <c r="G51" i="8"/>
  <c r="F51" i="8"/>
  <c r="E51" i="8"/>
  <c r="H8" i="8"/>
  <c r="H34" i="8"/>
  <c r="H55" i="8"/>
  <c r="H33" i="8"/>
  <c r="H44" i="8"/>
  <c r="H47" i="8"/>
  <c r="H54" i="8"/>
  <c r="H53" i="8"/>
  <c r="G69" i="8"/>
  <c r="G9" i="8"/>
  <c r="G42" i="8"/>
  <c r="F42" i="8"/>
  <c r="E42" i="8"/>
  <c r="H52" i="8"/>
  <c r="H48" i="8"/>
  <c r="H45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<sst xmlns="http://schemas.openxmlformats.org/spreadsheetml/2006/main" count="176" uniqueCount="153">
  <si>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</si>
  <si>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</si>
  <si>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</si>
  <si>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</si>
  <si>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</si>
  <si>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</si>
  <si>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</si>
  <si>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</si>
  <si>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</si>
  <si>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</si>
  <si>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</si>
  <si>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</si>
  <si>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</si>
  <si>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</si>
  <si>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</si>
  <si>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</si>
  <si>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</si>
  <si>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 xml:space="preserve">Контактные телефоны:                                  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</si>
  <si>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</si>
  <si>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</si>
  <si>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</si>
  <si>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</si>
  <si>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</si>
  <si>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</si>
  <si>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</si>
  <si>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</si>
  <si>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</si>
  <si>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</si>
  <si>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</si>
  <si>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</si>
  <si>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</si>
  <si>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</si>
  <si>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</si>
  <si>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</si>
  <si>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</si>
  <si>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</si>
  <si>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</si>
  <si>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</si>
  <si>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</si>
  <si>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</si>
  <si>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</si>
  <si>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</si>
  <si>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</si>
  <si>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</si>
  <si>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</si>
  <si>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</si>
  <si>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</si>
  <si>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</si>
  <si>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</si>
  <si>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</si>
  <si>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</si>
  <si>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</si>
  <si>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</si>
  <si>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</si>
  <si>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</si>
  <si>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</si>
  <si>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</si>
  <si>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</si>
  <si>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</si>
  <si>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</si>
  <si>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</si>
  <si>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</si>
  <si>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</si>
  <si>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нет</t>
  </si>
  <si>
    <t xml:space="preserve">приемная                                     2-266-571                                                     юридический отдел                    2-223-647                      производственный отдел          2-220-388                               экономический отдел                 2-265-417                                                                                                                                                                                                                                                гл.инженер                                   2-205-087                                      санитарный отдел                       2-222-160                                                                                                     гл.энергетик, инж.по лифтам       2-223-142 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</si>
  <si>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</si>
  <si>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</si>
  <si>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</si>
  <si>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</si>
  <si>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</si>
  <si>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</si>
  <si>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</si>
  <si>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</si>
  <si>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</si>
  <si>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</si>
  <si>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</si>
  <si>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</si>
  <si>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</si>
  <si>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</si>
  <si>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</si>
  <si>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</si>
  <si>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</si>
  <si>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</si>
  <si>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</si>
  <si>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</si>
  <si>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</si>
  <si>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</si>
  <si>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</si>
  <si>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</si>
  <si>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</si>
  <si>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</si>
  <si>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</si>
  <si>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</si>
  <si>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</si>
  <si>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</si>
  <si>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</si>
  <si>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</si>
  <si>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</si>
  <si>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</si>
  <si>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ООО " Территория"</t>
  </si>
  <si>
    <t>ООО " Викс - ДВ"</t>
  </si>
  <si>
    <t>пр-т Кр. Знамени, 131</t>
  </si>
  <si>
    <t>294 -18-89</t>
  </si>
  <si>
    <t>4 подъезда</t>
  </si>
  <si>
    <t>4 лифта</t>
  </si>
  <si>
    <t>4 м/провода</t>
  </si>
  <si>
    <t>Договор Управления</t>
  </si>
  <si>
    <t xml:space="preserve">                              01 ноября 2007 года</t>
  </si>
  <si>
    <t>от 27 апреля 2005 года серия 25 № 01277949</t>
  </si>
  <si>
    <t>№ 127 по проспекту Красного Знамени</t>
  </si>
  <si>
    <t>проспект Красного Знамени, 127</t>
  </si>
  <si>
    <t>uklr2006@mail.ru</t>
  </si>
  <si>
    <t>ул. Тунгусская,8</t>
  </si>
  <si>
    <t>Обязательное страхование лифтов</t>
  </si>
  <si>
    <t>часть 4.</t>
  </si>
  <si>
    <t>количество проживающих</t>
  </si>
  <si>
    <t>итого по дому:</t>
  </si>
  <si>
    <t>прочие работы и услуги</t>
  </si>
  <si>
    <t>1.ОктопусНет(интернет)</t>
  </si>
  <si>
    <t xml:space="preserve">1.1 Услуги по управлению 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</si>
  <si>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</si>
  <si>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</si>
  <si>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</si>
  <si>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</si>
  <si>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</si>
  <si>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</si>
  <si>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 xml:space="preserve">Ресо-Гарантия </t>
  </si>
  <si>
    <t>2. Реклама в лифтах</t>
  </si>
  <si>
    <t>всего: 1695,3 кв.м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</si>
  <si>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</si>
  <si>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</si>
  <si>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</si>
  <si>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</si>
  <si>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</si>
  <si>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отведение сточных вод</t>
  </si>
  <si>
    <t>3.Обслуживание теплов.счетчиков</t>
  </si>
  <si>
    <t>ООО ТСГ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</si>
  <si>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</si>
  <si>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20178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</si>
  <si>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</si>
  <si>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</si>
  <si>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</si>
  <si>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</si>
  <si>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расчетный комплекс учета эл. энергии</t>
  </si>
  <si>
    <t>1 компл</t>
  </si>
  <si>
    <t>МУПВ ВПЭС</t>
  </si>
  <si>
    <t>ремонт отмоски</t>
  </si>
  <si>
    <t>156 п.м</t>
  </si>
  <si>
    <t>7485,5 кв.м.</t>
  </si>
  <si>
    <t>296 чел</t>
  </si>
  <si>
    <t xml:space="preserve">План по статье "текущий ремонт" на 2019 год.  </t>
  </si>
  <si>
    <t>Предложение Управляющей компании: 1.ремонт инженерных коммуникаций ХГВС , системы ЦО . 2. Обустройсто слуховых продухов.Собственникам необходимо представить протокол общего собрания о  проведении указанных работ, либо принять  собственное решение и направить информацию в Управляющую компанию для формирования плана текущего ремонта на 2019 год.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</si>
  <si>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121/01 от 24.01.2019 года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</si>
</sst>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16" fillId="0" borderId="1" xfId="0" applyFont="1" applyBorder="1"/>
    <xf numFmtId="0" fontId="12" fillId="0" borderId="0" xfId="0" applyFont="1" applyAlignment="1"/>
    <xf numFmtId="0" fontId="4" fillId="0" borderId="0" xfId="0" applyFont="1" applyAlignment="1"/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17" fillId="0" borderId="1" xfId="0" applyFont="1" applyBorder="1"/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9" fillId="0" borderId="2" xfId="0" applyFont="1" applyBorder="1" applyAlignment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center" wrapText="1"/>
    </xf>
    <xf numFmtId="0" fontId="0" fillId="0" borderId="8" xfId="0" applyBorder="1"/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2" fillId="0" borderId="0" xfId="0" applyFont="1" applyAlignment="1"/>
    <xf numFmtId="0" fontId="4" fillId="0" borderId="0" xfId="0" applyFont="1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3" fillId="0" borderId="2" xfId="0" applyFont="1" applyBorder="1" applyAlignment="1"/>
    <xf numFmtId="0" fontId="3" fillId="0" borderId="8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137</v>
      </c>
      <c r="C1" s="1"/>
    </row>
    <row r="2" spans="1:4" ht="15" customHeight="1" x14ac:dyDescent="0.25">
      <c r="A2" s="2" t="s">
        <v>56</v>
      </c>
      <c r="C2" s="4"/>
    </row>
    <row r="3" spans="1:4" ht="15.75" x14ac:dyDescent="0.25">
      <c r="B3" s="4" t="s">
        <v>11</v>
      </c>
      <c r="C3" s="24" t="s">
        <v>109</v>
      </c>
    </row>
    <row r="4" spans="1:4" ht="14.25" customHeight="1" x14ac:dyDescent="0.25">
      <c r="A4" s="22" t="s">
        <v>152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57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54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6" t="s">
        <v>13</v>
      </c>
      <c r="D9" s="107"/>
    </row>
    <row r="10" spans="1:4" s="3" customFormat="1" ht="24" customHeight="1" x14ac:dyDescent="0.25">
      <c r="A10" s="12" t="s">
        <v>2</v>
      </c>
      <c r="B10" s="15" t="s">
        <v>14</v>
      </c>
      <c r="C10" s="100" t="s">
        <v>108</v>
      </c>
      <c r="D10" s="101"/>
    </row>
    <row r="11" spans="1:4" s="3" customFormat="1" ht="15" customHeight="1" x14ac:dyDescent="0.25">
      <c r="A11" s="12" t="s">
        <v>3</v>
      </c>
      <c r="B11" s="13" t="s">
        <v>15</v>
      </c>
      <c r="C11" s="106" t="s">
        <v>16</v>
      </c>
      <c r="D11" s="107"/>
    </row>
    <row r="12" spans="1:4" s="3" customFormat="1" ht="80.25" customHeight="1" x14ac:dyDescent="0.25">
      <c r="A12" s="12" t="s">
        <v>4</v>
      </c>
      <c r="B12" s="34" t="s">
        <v>17</v>
      </c>
      <c r="C12" s="108" t="s">
        <v>64</v>
      </c>
      <c r="D12" s="109"/>
    </row>
    <row r="13" spans="1:4" s="3" customFormat="1" ht="14.25" customHeight="1" x14ac:dyDescent="0.25">
      <c r="A13" s="12" t="s">
        <v>5</v>
      </c>
      <c r="B13" s="13" t="s">
        <v>18</v>
      </c>
      <c r="C13" s="110" t="s">
        <v>111</v>
      </c>
      <c r="D13" s="111"/>
    </row>
    <row r="14" spans="1:4" s="3" customFormat="1" x14ac:dyDescent="0.25">
      <c r="A14" s="12" t="s">
        <v>6</v>
      </c>
      <c r="B14" s="13" t="s">
        <v>19</v>
      </c>
      <c r="C14" s="98" t="s">
        <v>61</v>
      </c>
      <c r="D14" s="99"/>
    </row>
    <row r="15" spans="1:4" s="3" customFormat="1" ht="16.5" customHeight="1" x14ac:dyDescent="0.25">
      <c r="A15" s="12" t="s">
        <v>7</v>
      </c>
      <c r="B15" s="13" t="s">
        <v>20</v>
      </c>
      <c r="C15" s="100" t="s">
        <v>21</v>
      </c>
      <c r="D15" s="101"/>
    </row>
    <row r="16" spans="1:4" s="3" customFormat="1" ht="16.5" customHeight="1" x14ac:dyDescent="0.25">
      <c r="A16" s="25"/>
      <c r="B16" s="26"/>
      <c r="C16" s="25"/>
      <c r="D16" s="25"/>
    </row>
    <row r="17" spans="1:5" s="5" customFormat="1" ht="15.75" customHeight="1" x14ac:dyDescent="0.25">
      <c r="A17" s="8" t="s">
        <v>22</v>
      </c>
      <c r="B17" s="17"/>
      <c r="C17" s="17"/>
      <c r="D17" s="17"/>
    </row>
    <row r="18" spans="1:5" s="5" customFormat="1" ht="15.75" customHeight="1" x14ac:dyDescent="0.25">
      <c r="A18" s="16"/>
      <c r="B18" s="17"/>
      <c r="C18" s="17"/>
      <c r="D18" s="17"/>
    </row>
    <row r="19" spans="1:5" ht="21.75" customHeight="1" x14ac:dyDescent="0.25">
      <c r="A19" s="6"/>
      <c r="B19" s="18" t="s">
        <v>23</v>
      </c>
      <c r="C19" s="7" t="s">
        <v>24</v>
      </c>
      <c r="D19" s="9" t="s">
        <v>25</v>
      </c>
    </row>
    <row r="20" spans="1:5" s="5" customFormat="1" ht="28.5" customHeight="1" x14ac:dyDescent="0.25">
      <c r="A20" s="102" t="s">
        <v>28</v>
      </c>
      <c r="B20" s="103"/>
      <c r="C20" s="103"/>
      <c r="D20" s="104"/>
    </row>
    <row r="21" spans="1:5" s="5" customFormat="1" ht="15" customHeight="1" x14ac:dyDescent="0.25">
      <c r="A21" s="29"/>
      <c r="B21" s="30"/>
      <c r="C21" s="30"/>
      <c r="D21" s="31"/>
    </row>
    <row r="22" spans="1:5" ht="13.5" customHeight="1" x14ac:dyDescent="0.25">
      <c r="A22" s="7">
        <v>1</v>
      </c>
      <c r="B22" s="6" t="s">
        <v>99</v>
      </c>
      <c r="C22" s="6" t="s">
        <v>26</v>
      </c>
      <c r="D22" s="6" t="s">
        <v>27</v>
      </c>
    </row>
    <row r="23" spans="1:5" x14ac:dyDescent="0.25">
      <c r="A23" s="20" t="s">
        <v>29</v>
      </c>
      <c r="B23" s="19"/>
      <c r="C23" s="19"/>
      <c r="D23" s="19"/>
    </row>
    <row r="24" spans="1:5" ht="12.75" customHeight="1" x14ac:dyDescent="0.25">
      <c r="A24" s="7">
        <v>1</v>
      </c>
      <c r="B24" s="6" t="s">
        <v>100</v>
      </c>
      <c r="C24" s="6" t="s">
        <v>101</v>
      </c>
      <c r="D24" s="10" t="s">
        <v>102</v>
      </c>
      <c r="E24" t="s">
        <v>98</v>
      </c>
    </row>
    <row r="25" spans="1:5" x14ac:dyDescent="0.25">
      <c r="A25" s="20" t="s">
        <v>45</v>
      </c>
      <c r="B25" s="19"/>
      <c r="C25" s="19"/>
      <c r="D25" s="19"/>
    </row>
    <row r="26" spans="1:5" ht="13.5" customHeight="1" x14ac:dyDescent="0.25">
      <c r="A26" s="20" t="s">
        <v>46</v>
      </c>
      <c r="B26" s="19"/>
      <c r="C26" s="19"/>
      <c r="D26" s="19"/>
    </row>
    <row r="27" spans="1:5" ht="12" customHeight="1" x14ac:dyDescent="0.25">
      <c r="A27" s="7">
        <v>1</v>
      </c>
      <c r="B27" s="6" t="s">
        <v>30</v>
      </c>
      <c r="C27" s="6" t="s">
        <v>112</v>
      </c>
      <c r="D27" s="10" t="s">
        <v>31</v>
      </c>
    </row>
    <row r="28" spans="1:5" x14ac:dyDescent="0.25">
      <c r="A28" s="20" t="s">
        <v>32</v>
      </c>
      <c r="B28" s="19"/>
      <c r="C28" s="19"/>
      <c r="D28" s="19"/>
    </row>
    <row r="29" spans="1:5" ht="14.25" customHeight="1" x14ac:dyDescent="0.25">
      <c r="A29" s="7">
        <v>1</v>
      </c>
      <c r="B29" s="6" t="s">
        <v>33</v>
      </c>
      <c r="C29" s="6" t="s">
        <v>26</v>
      </c>
      <c r="D29" s="6" t="s">
        <v>34</v>
      </c>
    </row>
    <row r="30" spans="1:5" ht="13.5" customHeight="1" x14ac:dyDescent="0.25">
      <c r="A30" s="20" t="s">
        <v>35</v>
      </c>
      <c r="B30" s="19"/>
      <c r="C30" s="19"/>
      <c r="D30" s="19"/>
    </row>
    <row r="31" spans="1:5" x14ac:dyDescent="0.25">
      <c r="A31" s="7">
        <v>1</v>
      </c>
      <c r="B31" s="6" t="s">
        <v>36</v>
      </c>
      <c r="C31" s="6" t="s">
        <v>26</v>
      </c>
      <c r="D31" s="6" t="s">
        <v>27</v>
      </c>
    </row>
    <row r="32" spans="1:5" x14ac:dyDescent="0.25">
      <c r="A32" s="28"/>
      <c r="B32" s="11"/>
      <c r="C32" s="11"/>
      <c r="D32" s="11"/>
    </row>
    <row r="33" spans="1:4" x14ac:dyDescent="0.25">
      <c r="A33" s="4" t="s">
        <v>55</v>
      </c>
      <c r="B33" s="19"/>
      <c r="C33" s="19"/>
      <c r="D33" s="19"/>
    </row>
    <row r="34" spans="1:4" x14ac:dyDescent="0.25">
      <c r="A34" s="7">
        <v>1</v>
      </c>
      <c r="B34" s="6" t="s">
        <v>37</v>
      </c>
      <c r="C34" s="96">
        <v>1980</v>
      </c>
      <c r="D34" s="105"/>
    </row>
    <row r="35" spans="1:4" x14ac:dyDescent="0.25">
      <c r="A35" s="7">
        <v>2</v>
      </c>
      <c r="B35" s="6" t="s">
        <v>39</v>
      </c>
      <c r="C35" s="96" t="s">
        <v>62</v>
      </c>
      <c r="D35" s="105"/>
    </row>
    <row r="36" spans="1:4" ht="15" customHeight="1" x14ac:dyDescent="0.25">
      <c r="A36" s="7">
        <v>3</v>
      </c>
      <c r="B36" s="6" t="s">
        <v>40</v>
      </c>
      <c r="C36" s="96" t="s">
        <v>103</v>
      </c>
      <c r="D36" s="97"/>
    </row>
    <row r="37" spans="1:4" x14ac:dyDescent="0.25">
      <c r="A37" s="7">
        <v>4</v>
      </c>
      <c r="B37" s="6" t="s">
        <v>38</v>
      </c>
      <c r="C37" s="96" t="s">
        <v>104</v>
      </c>
      <c r="D37" s="97"/>
    </row>
    <row r="38" spans="1:4" x14ac:dyDescent="0.25">
      <c r="A38" s="7">
        <v>5</v>
      </c>
      <c r="B38" s="6" t="s">
        <v>41</v>
      </c>
      <c r="C38" s="96" t="s">
        <v>105</v>
      </c>
      <c r="D38" s="97"/>
    </row>
    <row r="39" spans="1:4" x14ac:dyDescent="0.25">
      <c r="A39" s="7">
        <v>6</v>
      </c>
      <c r="B39" s="6" t="s">
        <v>42</v>
      </c>
      <c r="C39" s="96" t="s">
        <v>148</v>
      </c>
      <c r="D39" s="105"/>
    </row>
    <row r="40" spans="1:4" ht="15" customHeight="1" x14ac:dyDescent="0.25">
      <c r="A40" s="7">
        <v>7</v>
      </c>
      <c r="B40" s="6" t="s">
        <v>43</v>
      </c>
      <c r="C40" s="96" t="s">
        <v>63</v>
      </c>
      <c r="D40" s="105"/>
    </row>
    <row r="41" spans="1:4" x14ac:dyDescent="0.25">
      <c r="A41" s="7">
        <v>8</v>
      </c>
      <c r="B41" s="6" t="s">
        <v>44</v>
      </c>
      <c r="C41" s="96" t="s">
        <v>128</v>
      </c>
      <c r="D41" s="105"/>
    </row>
    <row r="42" spans="1:4" x14ac:dyDescent="0.25">
      <c r="A42" s="7">
        <v>9</v>
      </c>
      <c r="B42" s="6" t="s">
        <v>115</v>
      </c>
      <c r="C42" s="96" t="s">
        <v>149</v>
      </c>
      <c r="D42" s="105"/>
    </row>
    <row r="43" spans="1:4" x14ac:dyDescent="0.25">
      <c r="A43" s="67"/>
      <c r="B43" s="68" t="s">
        <v>106</v>
      </c>
      <c r="C43" s="68" t="s">
        <v>107</v>
      </c>
      <c r="D43" s="68"/>
    </row>
    <row r="44" spans="1:4" ht="15" customHeight="1" x14ac:dyDescent="0.25">
      <c r="A44" s="4"/>
    </row>
    <row r="45" spans="1:4" x14ac:dyDescent="0.25">
      <c r="A45" s="4"/>
    </row>
    <row r="47" spans="1:4" ht="15" customHeight="1" x14ac:dyDescent="0.25"/>
  </sheetData>
  <mergeCells count="17">
    <mergeCell ref="C42:D42"/>
    <mergeCell ref="C39:D39"/>
    <mergeCell ref="C40:D40"/>
    <mergeCell ref="C41:D41"/>
    <mergeCell ref="C38:D38"/>
    <mergeCell ref="C9:D9"/>
    <mergeCell ref="C10:D10"/>
    <mergeCell ref="C11:D11"/>
    <mergeCell ref="C12:D12"/>
    <mergeCell ref="C13:D13"/>
    <mergeCell ref="C36:D36"/>
    <mergeCell ref="C37:D37"/>
    <mergeCell ref="C14:D14"/>
    <mergeCell ref="C15:D15"/>
    <mergeCell ref="A20:D20"/>
    <mergeCell ref="C34:D34"/>
    <mergeCell ref="C35:D35"/>
  </mergeCells>
  <hyperlinks>
    <hyperlink ref="C14" r:id="rId1" display="ukl2006@mail.ru"/>
    <hyperlink ref="C13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78" workbookViewId="0">
      <selection activeCell="M76" sqref="M76"/>
    </sheetView>
  </sheetViews>
  <sheetFormatPr defaultRowHeight="15" x14ac:dyDescent="0.25"/>
  <cols>
    <col min="1" max="1" width="15.85546875" customWidth="1"/>
    <col min="2" max="2" width="13.42578125" style="35" customWidth="1"/>
    <col min="3" max="3" width="8.5703125" style="35" customWidth="1"/>
    <col min="4" max="4" width="8.28515625" customWidth="1"/>
    <col min="5" max="5" width="9" customWidth="1"/>
    <col min="6" max="7" width="9.7109375" customWidth="1"/>
    <col min="8" max="8" width="11.42578125" customWidth="1"/>
  </cols>
  <sheetData>
    <row r="1" spans="1:8" x14ac:dyDescent="0.25">
      <c r="A1" s="4" t="s">
        <v>120</v>
      </c>
      <c r="B1"/>
      <c r="C1" s="44"/>
      <c r="D1" s="44"/>
    </row>
    <row r="2" spans="1:8" ht="13.5" customHeight="1" x14ac:dyDescent="0.25">
      <c r="A2" s="4" t="s">
        <v>138</v>
      </c>
      <c r="B2"/>
      <c r="C2" s="44"/>
      <c r="D2" s="44"/>
    </row>
    <row r="3" spans="1:8" ht="56.25" customHeight="1" x14ac:dyDescent="0.25">
      <c r="A3" s="142" t="s">
        <v>71</v>
      </c>
      <c r="B3" s="143"/>
      <c r="C3" s="45" t="s">
        <v>72</v>
      </c>
      <c r="D3" s="32" t="s">
        <v>73</v>
      </c>
      <c r="E3" s="32" t="s">
        <v>74</v>
      </c>
      <c r="F3" s="32" t="s">
        <v>75</v>
      </c>
      <c r="G3" s="46" t="s">
        <v>76</v>
      </c>
      <c r="H3" s="32" t="s">
        <v>77</v>
      </c>
    </row>
    <row r="4" spans="1:8" ht="28.5" customHeight="1" x14ac:dyDescent="0.25">
      <c r="A4" s="151" t="s">
        <v>139</v>
      </c>
      <c r="B4" s="152"/>
      <c r="C4" s="45"/>
      <c r="D4" s="32">
        <v>-179.07</v>
      </c>
      <c r="E4" s="32"/>
      <c r="F4" s="32"/>
      <c r="G4" s="46"/>
      <c r="H4" s="32"/>
    </row>
    <row r="5" spans="1:8" ht="16.5" customHeight="1" x14ac:dyDescent="0.25">
      <c r="A5" s="72" t="s">
        <v>121</v>
      </c>
      <c r="B5" s="73"/>
      <c r="C5" s="45"/>
      <c r="D5" s="32">
        <v>716.29</v>
      </c>
      <c r="E5" s="32"/>
      <c r="F5" s="32"/>
      <c r="G5" s="46"/>
      <c r="H5" s="32"/>
    </row>
    <row r="6" spans="1:8" ht="15" customHeight="1" x14ac:dyDescent="0.25">
      <c r="A6" s="72" t="s">
        <v>122</v>
      </c>
      <c r="B6" s="73"/>
      <c r="C6" s="45"/>
      <c r="D6" s="32">
        <v>-895.36</v>
      </c>
      <c r="E6" s="32"/>
      <c r="F6" s="32"/>
      <c r="G6" s="46"/>
      <c r="H6" s="32"/>
    </row>
    <row r="7" spans="1:8" ht="18.75" customHeight="1" x14ac:dyDescent="0.25">
      <c r="A7" s="144" t="s">
        <v>140</v>
      </c>
      <c r="B7" s="120"/>
      <c r="C7" s="120"/>
      <c r="D7" s="120"/>
      <c r="E7" s="120"/>
      <c r="F7" s="120"/>
      <c r="G7" s="120"/>
      <c r="H7" s="114"/>
    </row>
    <row r="8" spans="1:8" ht="17.25" customHeight="1" x14ac:dyDescent="0.25">
      <c r="A8" s="142" t="s">
        <v>78</v>
      </c>
      <c r="B8" s="119"/>
      <c r="C8" s="37">
        <v>21.13</v>
      </c>
      <c r="D8" s="33">
        <v>-837.13</v>
      </c>
      <c r="E8" s="33">
        <f>E12+E15+E18+E21+E24+E27</f>
        <v>1867.8400000000001</v>
      </c>
      <c r="F8" s="33">
        <f>F12+F15+F18+F21+F24+F27</f>
        <v>1751.6</v>
      </c>
      <c r="G8" s="33">
        <f>G12+G15+G18+G21+G24+G27</f>
        <v>1751.6</v>
      </c>
      <c r="H8" s="7">
        <f>F8-E8+D8</f>
        <v>-953.37000000000023</v>
      </c>
    </row>
    <row r="9" spans="1:8" x14ac:dyDescent="0.25">
      <c r="A9" s="47" t="s">
        <v>79</v>
      </c>
      <c r="B9" s="48"/>
      <c r="C9" s="7">
        <f>C8-C10</f>
        <v>19.02</v>
      </c>
      <c r="D9" s="7">
        <f>D8-D10</f>
        <v>-753.42</v>
      </c>
      <c r="E9" s="91">
        <f>E8-E10</f>
        <v>1681.056</v>
      </c>
      <c r="F9" s="91">
        <f>F8-F10</f>
        <v>1576.4399999999998</v>
      </c>
      <c r="G9" s="91">
        <f>G8-G10</f>
        <v>1576.4399999999998</v>
      </c>
      <c r="H9" s="91">
        <f t="shared" ref="H9:H10" si="0">F9-E9+D9</f>
        <v>-858.03600000000017</v>
      </c>
    </row>
    <row r="10" spans="1:8" x14ac:dyDescent="0.25">
      <c r="A10" s="130" t="s">
        <v>80</v>
      </c>
      <c r="B10" s="120"/>
      <c r="C10" s="7">
        <v>2.11</v>
      </c>
      <c r="D10" s="7">
        <v>-83.71</v>
      </c>
      <c r="E10" s="91">
        <f>E8*10%</f>
        <v>186.78400000000002</v>
      </c>
      <c r="F10" s="91">
        <f>F8*10%</f>
        <v>175.16</v>
      </c>
      <c r="G10" s="91">
        <v>175.16</v>
      </c>
      <c r="H10" s="91">
        <f t="shared" si="0"/>
        <v>-95.334000000000017</v>
      </c>
    </row>
    <row r="11" spans="1:8" ht="12.75" customHeight="1" x14ac:dyDescent="0.25">
      <c r="A11" s="144" t="s">
        <v>81</v>
      </c>
      <c r="B11" s="118"/>
      <c r="C11" s="118"/>
      <c r="D11" s="118"/>
      <c r="E11" s="118"/>
      <c r="F11" s="118"/>
      <c r="G11" s="118"/>
      <c r="H11" s="119"/>
    </row>
    <row r="12" spans="1:8" x14ac:dyDescent="0.25">
      <c r="A12" s="133" t="s">
        <v>58</v>
      </c>
      <c r="B12" s="134"/>
      <c r="C12" s="37">
        <v>5.65</v>
      </c>
      <c r="D12" s="33">
        <v>-248.11</v>
      </c>
      <c r="E12" s="90">
        <v>505.97</v>
      </c>
      <c r="F12" s="90">
        <v>479.12</v>
      </c>
      <c r="G12" s="90">
        <v>479.12</v>
      </c>
      <c r="H12" s="91">
        <f t="shared" ref="H12:H30" si="1">F12-E12+D12</f>
        <v>-274.96000000000004</v>
      </c>
    </row>
    <row r="13" spans="1:8" x14ac:dyDescent="0.25">
      <c r="A13" s="47" t="s">
        <v>79</v>
      </c>
      <c r="B13" s="48"/>
      <c r="C13" s="7">
        <v>5.08</v>
      </c>
      <c r="D13" s="7">
        <f>D12-D14</f>
        <v>-223.29000000000002</v>
      </c>
      <c r="E13" s="91">
        <f>E12-E14</f>
        <v>455.37300000000005</v>
      </c>
      <c r="F13" s="91">
        <f>F12-F14</f>
        <v>431.20799999999997</v>
      </c>
      <c r="G13" s="91">
        <f>G12-G14</f>
        <v>431.20799999999997</v>
      </c>
      <c r="H13" s="91">
        <f t="shared" si="1"/>
        <v>-247.4550000000001</v>
      </c>
    </row>
    <row r="14" spans="1:8" x14ac:dyDescent="0.25">
      <c r="A14" s="130" t="s">
        <v>80</v>
      </c>
      <c r="B14" s="120"/>
      <c r="C14" s="7">
        <v>0.56999999999999995</v>
      </c>
      <c r="D14" s="7">
        <v>-24.82</v>
      </c>
      <c r="E14" s="91">
        <f>E12*10%</f>
        <v>50.597000000000008</v>
      </c>
      <c r="F14" s="91">
        <f>F12*10%</f>
        <v>47.912000000000006</v>
      </c>
      <c r="G14" s="91">
        <f>G12*10%</f>
        <v>47.912000000000006</v>
      </c>
      <c r="H14" s="91">
        <f t="shared" si="1"/>
        <v>-27.505000000000003</v>
      </c>
    </row>
    <row r="15" spans="1:8" ht="23.25" customHeight="1" x14ac:dyDescent="0.25">
      <c r="A15" s="133" t="s">
        <v>47</v>
      </c>
      <c r="B15" s="134"/>
      <c r="C15" s="37">
        <v>3.45</v>
      </c>
      <c r="D15" s="33">
        <v>-150.93</v>
      </c>
      <c r="E15" s="90">
        <v>308.95999999999998</v>
      </c>
      <c r="F15" s="90">
        <v>292.62</v>
      </c>
      <c r="G15" s="90">
        <v>292.62</v>
      </c>
      <c r="H15" s="91">
        <f t="shared" si="1"/>
        <v>-167.26999999999998</v>
      </c>
    </row>
    <row r="16" spans="1:8" x14ac:dyDescent="0.25">
      <c r="A16" s="47" t="s">
        <v>79</v>
      </c>
      <c r="B16" s="48"/>
      <c r="C16" s="7">
        <v>3.1</v>
      </c>
      <c r="D16" s="7">
        <f>D15-D17</f>
        <v>-135.84</v>
      </c>
      <c r="E16" s="91">
        <f>E15-E17</f>
        <v>278.06399999999996</v>
      </c>
      <c r="F16" s="91">
        <f>F15-F17</f>
        <v>263.358</v>
      </c>
      <c r="G16" s="91">
        <f>G15-G17</f>
        <v>263.358</v>
      </c>
      <c r="H16" s="91">
        <f t="shared" si="1"/>
        <v>-150.54599999999996</v>
      </c>
    </row>
    <row r="17" spans="1:8" ht="15" customHeight="1" x14ac:dyDescent="0.25">
      <c r="A17" s="130" t="s">
        <v>80</v>
      </c>
      <c r="B17" s="120"/>
      <c r="C17" s="7">
        <v>0.35</v>
      </c>
      <c r="D17" s="7">
        <v>-15.09</v>
      </c>
      <c r="E17" s="91">
        <f>E15*10%</f>
        <v>30.896000000000001</v>
      </c>
      <c r="F17" s="91">
        <f>F15*10%</f>
        <v>29.262</v>
      </c>
      <c r="G17" s="91">
        <f>G15*10%</f>
        <v>29.262</v>
      </c>
      <c r="H17" s="91">
        <f t="shared" si="1"/>
        <v>-16.724</v>
      </c>
    </row>
    <row r="18" spans="1:8" ht="13.5" customHeight="1" x14ac:dyDescent="0.25">
      <c r="A18" s="133" t="s">
        <v>59</v>
      </c>
      <c r="B18" s="134"/>
      <c r="C18" s="45">
        <v>2.37</v>
      </c>
      <c r="D18" s="33">
        <v>-120.93</v>
      </c>
      <c r="E18" s="90">
        <v>212.24</v>
      </c>
      <c r="F18" s="90">
        <v>201.01</v>
      </c>
      <c r="G18" s="90">
        <v>201.01</v>
      </c>
      <c r="H18" s="91">
        <f t="shared" si="1"/>
        <v>-132.16000000000003</v>
      </c>
    </row>
    <row r="19" spans="1:8" ht="13.5" customHeight="1" x14ac:dyDescent="0.25">
      <c r="A19" s="47" t="s">
        <v>79</v>
      </c>
      <c r="B19" s="48"/>
      <c r="C19" s="7">
        <v>2.13</v>
      </c>
      <c r="D19" s="7">
        <f>D18-D20</f>
        <v>-108.84</v>
      </c>
      <c r="E19" s="91">
        <f>E18-E20</f>
        <v>191.01600000000002</v>
      </c>
      <c r="F19" s="91">
        <f>F18-F20</f>
        <v>180.90899999999999</v>
      </c>
      <c r="G19" s="91">
        <f>G18-G20</f>
        <v>180.90899999999999</v>
      </c>
      <c r="H19" s="91">
        <f t="shared" si="1"/>
        <v>-118.94700000000003</v>
      </c>
    </row>
    <row r="20" spans="1:8" ht="12.75" customHeight="1" x14ac:dyDescent="0.25">
      <c r="A20" s="130" t="s">
        <v>80</v>
      </c>
      <c r="B20" s="120"/>
      <c r="C20" s="7">
        <v>0.24</v>
      </c>
      <c r="D20" s="7">
        <v>-12.09</v>
      </c>
      <c r="E20" s="91">
        <f>E18*10%</f>
        <v>21.224000000000004</v>
      </c>
      <c r="F20" s="91">
        <f>F18*10%</f>
        <v>20.100999999999999</v>
      </c>
      <c r="G20" s="91">
        <f>G18*10%</f>
        <v>20.100999999999999</v>
      </c>
      <c r="H20" s="91">
        <f t="shared" si="1"/>
        <v>-13.213000000000005</v>
      </c>
    </row>
    <row r="21" spans="1:8" x14ac:dyDescent="0.25">
      <c r="A21" s="133" t="s">
        <v>60</v>
      </c>
      <c r="B21" s="134"/>
      <c r="C21" s="36">
        <v>1.1100000000000001</v>
      </c>
      <c r="D21" s="7">
        <v>-48.69</v>
      </c>
      <c r="E21" s="91">
        <v>99.4</v>
      </c>
      <c r="F21" s="91">
        <v>94.15</v>
      </c>
      <c r="G21" s="91">
        <v>94.15</v>
      </c>
      <c r="H21" s="91">
        <f t="shared" si="1"/>
        <v>-53.94</v>
      </c>
    </row>
    <row r="22" spans="1:8" ht="14.25" customHeight="1" x14ac:dyDescent="0.25">
      <c r="A22" s="47" t="s">
        <v>79</v>
      </c>
      <c r="B22" s="48"/>
      <c r="C22" s="7">
        <v>1</v>
      </c>
      <c r="D22" s="7">
        <f>D21-D23</f>
        <v>-43.82</v>
      </c>
      <c r="E22" s="91">
        <f>E21-E23</f>
        <v>89.460000000000008</v>
      </c>
      <c r="F22" s="91">
        <f>F21-F23</f>
        <v>84.734999999999999</v>
      </c>
      <c r="G22" s="91">
        <f>G21-G23</f>
        <v>84.734999999999999</v>
      </c>
      <c r="H22" s="91">
        <f t="shared" si="1"/>
        <v>-48.545000000000009</v>
      </c>
    </row>
    <row r="23" spans="1:8" ht="14.25" customHeight="1" x14ac:dyDescent="0.25">
      <c r="A23" s="130" t="s">
        <v>80</v>
      </c>
      <c r="B23" s="120"/>
      <c r="C23" s="7">
        <v>0.11</v>
      </c>
      <c r="D23" s="7">
        <v>-4.87</v>
      </c>
      <c r="E23" s="91">
        <f>E21*10%</f>
        <v>9.9400000000000013</v>
      </c>
      <c r="F23" s="91">
        <f>F21*10%</f>
        <v>9.4150000000000009</v>
      </c>
      <c r="G23" s="91">
        <f>G21*10%</f>
        <v>9.4150000000000009</v>
      </c>
      <c r="H23" s="91">
        <f t="shared" si="1"/>
        <v>-5.3950000000000005</v>
      </c>
    </row>
    <row r="24" spans="1:8" ht="14.25" customHeight="1" x14ac:dyDescent="0.25">
      <c r="A24" s="10" t="s">
        <v>48</v>
      </c>
      <c r="B24" s="49"/>
      <c r="C24" s="36">
        <v>4.3600000000000003</v>
      </c>
      <c r="D24" s="7">
        <v>-153.06</v>
      </c>
      <c r="E24" s="91">
        <v>387.76</v>
      </c>
      <c r="F24" s="91">
        <v>361.56</v>
      </c>
      <c r="G24" s="91">
        <v>361.56</v>
      </c>
      <c r="H24" s="91">
        <f t="shared" si="1"/>
        <v>-179.26</v>
      </c>
    </row>
    <row r="25" spans="1:8" ht="14.25" customHeight="1" x14ac:dyDescent="0.25">
      <c r="A25" s="47" t="s">
        <v>79</v>
      </c>
      <c r="B25" s="48"/>
      <c r="C25" s="7">
        <f>C24-C26</f>
        <v>3.9200000000000004</v>
      </c>
      <c r="D25" s="7">
        <f>D24-D26</f>
        <v>-137.76</v>
      </c>
      <c r="E25" s="91">
        <f>E24-E26</f>
        <v>348.98399999999998</v>
      </c>
      <c r="F25" s="91">
        <f>F24-F26</f>
        <v>325.404</v>
      </c>
      <c r="G25" s="91">
        <f>G24-G26</f>
        <v>325.404</v>
      </c>
      <c r="H25" s="91">
        <f t="shared" si="1"/>
        <v>-161.33999999999997</v>
      </c>
    </row>
    <row r="26" spans="1:8" x14ac:dyDescent="0.25">
      <c r="A26" s="130" t="s">
        <v>80</v>
      </c>
      <c r="B26" s="120"/>
      <c r="C26" s="7">
        <v>0.44</v>
      </c>
      <c r="D26" s="7">
        <v>-15.3</v>
      </c>
      <c r="E26" s="91">
        <f>E24*10%</f>
        <v>38.776000000000003</v>
      </c>
      <c r="F26" s="91">
        <f>F24*10%</f>
        <v>36.155999999999999</v>
      </c>
      <c r="G26" s="91">
        <f>G24*10%</f>
        <v>36.155999999999999</v>
      </c>
      <c r="H26" s="91">
        <f t="shared" si="1"/>
        <v>-17.920000000000005</v>
      </c>
    </row>
    <row r="27" spans="1:8" ht="14.25" customHeight="1" x14ac:dyDescent="0.25">
      <c r="A27" s="125" t="s">
        <v>49</v>
      </c>
      <c r="B27" s="126"/>
      <c r="C27" s="147">
        <v>4.1900000000000004</v>
      </c>
      <c r="D27" s="149">
        <v>-132.46</v>
      </c>
      <c r="E27" s="145">
        <v>353.51</v>
      </c>
      <c r="F27" s="145">
        <v>323.14</v>
      </c>
      <c r="G27" s="145">
        <v>323.14</v>
      </c>
      <c r="H27" s="91">
        <f t="shared" si="1"/>
        <v>-162.83000000000001</v>
      </c>
    </row>
    <row r="28" spans="1:8" ht="0.75" hidden="1" customHeight="1" x14ac:dyDescent="0.25">
      <c r="A28" s="127"/>
      <c r="B28" s="128"/>
      <c r="C28" s="148"/>
      <c r="D28" s="150"/>
      <c r="E28" s="146"/>
      <c r="F28" s="146"/>
      <c r="G28" s="146"/>
      <c r="H28" s="91">
        <f t="shared" si="1"/>
        <v>0</v>
      </c>
    </row>
    <row r="29" spans="1:8" x14ac:dyDescent="0.25">
      <c r="A29" s="47" t="s">
        <v>79</v>
      </c>
      <c r="B29" s="48"/>
      <c r="C29" s="7">
        <v>3.77</v>
      </c>
      <c r="D29" s="7">
        <f>D27-D30</f>
        <v>-119.21000000000001</v>
      </c>
      <c r="E29" s="91">
        <f>E27-E30</f>
        <v>318.15999999999997</v>
      </c>
      <c r="F29" s="91">
        <f>F27-F30</f>
        <v>290.83</v>
      </c>
      <c r="G29" s="91">
        <f>G27-G30</f>
        <v>290.83</v>
      </c>
      <c r="H29" s="91">
        <f t="shared" si="1"/>
        <v>-146.54</v>
      </c>
    </row>
    <row r="30" spans="1:8" x14ac:dyDescent="0.25">
      <c r="A30" s="130" t="s">
        <v>80</v>
      </c>
      <c r="B30" s="120"/>
      <c r="C30" s="7">
        <v>0.42</v>
      </c>
      <c r="D30" s="7">
        <v>-13.25</v>
      </c>
      <c r="E30" s="91">
        <v>35.35</v>
      </c>
      <c r="F30" s="91">
        <v>32.31</v>
      </c>
      <c r="G30" s="91">
        <v>32.31</v>
      </c>
      <c r="H30" s="91">
        <f t="shared" si="1"/>
        <v>-16.29</v>
      </c>
    </row>
    <row r="31" spans="1:8" ht="11.25" customHeight="1" x14ac:dyDescent="0.25">
      <c r="A31" s="65"/>
      <c r="B31" s="64"/>
      <c r="C31" s="7"/>
      <c r="D31" s="7"/>
      <c r="E31" s="91"/>
      <c r="F31" s="91"/>
      <c r="G31" s="92"/>
      <c r="H31" s="91"/>
    </row>
    <row r="32" spans="1:8" ht="13.5" customHeight="1" x14ac:dyDescent="0.25">
      <c r="A32" s="142" t="s">
        <v>50</v>
      </c>
      <c r="B32" s="119"/>
      <c r="C32" s="36">
        <v>7.8</v>
      </c>
      <c r="D32" s="36">
        <v>670.74</v>
      </c>
      <c r="E32" s="93">
        <v>689.21</v>
      </c>
      <c r="F32" s="93">
        <v>647.17999999999995</v>
      </c>
      <c r="G32" s="94">
        <f>G33+G34</f>
        <v>474.02</v>
      </c>
      <c r="H32" s="93">
        <f>F32-E32+D32+F32-G32</f>
        <v>801.86999999999989</v>
      </c>
    </row>
    <row r="33" spans="1:8" ht="12.75" customHeight="1" x14ac:dyDescent="0.25">
      <c r="A33" s="47" t="s">
        <v>82</v>
      </c>
      <c r="B33" s="48"/>
      <c r="C33" s="7">
        <v>7.02</v>
      </c>
      <c r="D33" s="7">
        <v>686.27</v>
      </c>
      <c r="E33" s="91">
        <f>E32-E34</f>
        <v>620.28899999999999</v>
      </c>
      <c r="F33" s="91">
        <f>F32-F34</f>
        <v>582.45999999999992</v>
      </c>
      <c r="G33" s="95">
        <v>409.3</v>
      </c>
      <c r="H33" s="91">
        <f>F33-E33+D33+F33-G33</f>
        <v>821.60099999999989</v>
      </c>
    </row>
    <row r="34" spans="1:8" ht="12.75" customHeight="1" x14ac:dyDescent="0.25">
      <c r="A34" s="130" t="s">
        <v>80</v>
      </c>
      <c r="B34" s="120"/>
      <c r="C34" s="7">
        <v>0.78</v>
      </c>
      <c r="D34" s="7">
        <v>-15.53</v>
      </c>
      <c r="E34" s="91">
        <f>E32*10%</f>
        <v>68.921000000000006</v>
      </c>
      <c r="F34" s="91">
        <v>64.72</v>
      </c>
      <c r="G34" s="91">
        <v>64.72</v>
      </c>
      <c r="H34" s="91">
        <f t="shared" ref="H34" si="2">F34-E34+D34+F34-G34</f>
        <v>-19.731000000000009</v>
      </c>
    </row>
    <row r="35" spans="1:8" ht="12.75" customHeight="1" x14ac:dyDescent="0.25">
      <c r="A35" s="89"/>
      <c r="B35" s="88"/>
      <c r="C35" s="7"/>
      <c r="D35" s="7"/>
      <c r="E35" s="7"/>
      <c r="F35" s="7"/>
      <c r="G35" s="87"/>
      <c r="H35" s="7"/>
    </row>
    <row r="36" spans="1:8" ht="12.75" customHeight="1" x14ac:dyDescent="0.25">
      <c r="A36" s="153" t="s">
        <v>129</v>
      </c>
      <c r="B36" s="154"/>
      <c r="C36" s="7"/>
      <c r="D36" s="36">
        <v>-34.950000000000003</v>
      </c>
      <c r="E36" s="36">
        <f>E38+E39+E40+E41</f>
        <v>200.62</v>
      </c>
      <c r="F36" s="36">
        <f>F38+F39+F40+F41</f>
        <v>188.67000000000002</v>
      </c>
      <c r="G36" s="86">
        <v>188.67</v>
      </c>
      <c r="H36" s="36">
        <f>F36-E36+D36+F36-G36</f>
        <v>-46.899999999999949</v>
      </c>
    </row>
    <row r="37" spans="1:8" ht="12.75" customHeight="1" x14ac:dyDescent="0.25">
      <c r="A37" s="47" t="s">
        <v>130</v>
      </c>
      <c r="B37" s="82"/>
      <c r="C37" s="7"/>
      <c r="D37" s="7"/>
      <c r="E37" s="7"/>
      <c r="F37" s="7"/>
      <c r="G37" s="81"/>
      <c r="H37" s="7"/>
    </row>
    <row r="38" spans="1:8" ht="12.75" customHeight="1" x14ac:dyDescent="0.25">
      <c r="A38" s="135" t="s">
        <v>131</v>
      </c>
      <c r="B38" s="136"/>
      <c r="C38" s="7"/>
      <c r="D38" s="7">
        <v>-1.79</v>
      </c>
      <c r="E38" s="7">
        <v>8.5</v>
      </c>
      <c r="F38" s="7">
        <v>8.19</v>
      </c>
      <c r="G38" s="7">
        <v>8.19</v>
      </c>
      <c r="H38" s="7">
        <f t="shared" ref="H38:H41" si="3">F38-E38</f>
        <v>-0.3100000000000005</v>
      </c>
    </row>
    <row r="39" spans="1:8" ht="12" customHeight="1" x14ac:dyDescent="0.25">
      <c r="A39" s="135" t="s">
        <v>132</v>
      </c>
      <c r="B39" s="136"/>
      <c r="C39" s="7"/>
      <c r="D39" s="7">
        <v>-8.75</v>
      </c>
      <c r="E39" s="7">
        <v>42.47</v>
      </c>
      <c r="F39" s="7">
        <v>40.869999999999997</v>
      </c>
      <c r="G39" s="7">
        <v>40.869999999999997</v>
      </c>
      <c r="H39" s="7">
        <f t="shared" si="3"/>
        <v>-1.6000000000000014</v>
      </c>
    </row>
    <row r="40" spans="1:8" ht="12" customHeight="1" x14ac:dyDescent="0.25">
      <c r="A40" s="135" t="s">
        <v>133</v>
      </c>
      <c r="B40" s="136"/>
      <c r="C40" s="7"/>
      <c r="D40" s="7">
        <v>-23.25</v>
      </c>
      <c r="E40" s="7">
        <v>141.63</v>
      </c>
      <c r="F40" s="7">
        <v>132.02000000000001</v>
      </c>
      <c r="G40" s="7">
        <v>132.02000000000001</v>
      </c>
      <c r="H40" s="7">
        <f t="shared" si="3"/>
        <v>-9.6099999999999852</v>
      </c>
    </row>
    <row r="41" spans="1:8" ht="12.75" customHeight="1" x14ac:dyDescent="0.25">
      <c r="A41" s="135" t="s">
        <v>134</v>
      </c>
      <c r="B41" s="136"/>
      <c r="C41" s="7"/>
      <c r="D41" s="7">
        <v>-1.1599999999999999</v>
      </c>
      <c r="E41" s="7">
        <v>8.02</v>
      </c>
      <c r="F41" s="7">
        <v>7.59</v>
      </c>
      <c r="G41" s="7">
        <v>7.59</v>
      </c>
      <c r="H41" s="7">
        <f t="shared" si="3"/>
        <v>-0.42999999999999972</v>
      </c>
    </row>
    <row r="42" spans="1:8" ht="13.5" customHeight="1" x14ac:dyDescent="0.25">
      <c r="A42" s="153" t="s">
        <v>116</v>
      </c>
      <c r="B42" s="154"/>
      <c r="C42" s="7"/>
      <c r="D42" s="7"/>
      <c r="E42" s="36">
        <f>E8+E32+E36</f>
        <v>2757.67</v>
      </c>
      <c r="F42" s="36">
        <f t="shared" ref="F42:G42" si="4">F8+F32+F36</f>
        <v>2587.4499999999998</v>
      </c>
      <c r="G42" s="36">
        <f t="shared" si="4"/>
        <v>2414.29</v>
      </c>
      <c r="H42" s="7"/>
    </row>
    <row r="43" spans="1:8" ht="13.5" customHeight="1" x14ac:dyDescent="0.25">
      <c r="A43" s="153" t="s">
        <v>117</v>
      </c>
      <c r="B43" s="154"/>
      <c r="C43" s="7"/>
      <c r="D43" s="7"/>
      <c r="E43" s="7"/>
      <c r="F43" s="7"/>
      <c r="G43" s="63"/>
      <c r="H43" s="7"/>
    </row>
    <row r="44" spans="1:8" ht="12.75" customHeight="1" x14ac:dyDescent="0.25">
      <c r="A44" s="131" t="s">
        <v>118</v>
      </c>
      <c r="B44" s="132"/>
      <c r="C44" s="7"/>
      <c r="D44" s="7">
        <v>6.5</v>
      </c>
      <c r="E44" s="7">
        <v>2.4</v>
      </c>
      <c r="F44" s="7">
        <v>2.4</v>
      </c>
      <c r="G44" s="66">
        <v>0.4</v>
      </c>
      <c r="H44" s="7">
        <f t="shared" ref="H44:H50" si="5">F44-E44+D44+F44-G44</f>
        <v>8.5</v>
      </c>
    </row>
    <row r="45" spans="1:8" ht="12" customHeight="1" x14ac:dyDescent="0.25">
      <c r="A45" s="157" t="s">
        <v>119</v>
      </c>
      <c r="B45" s="158"/>
      <c r="C45" s="7"/>
      <c r="D45" s="7">
        <v>0</v>
      </c>
      <c r="E45" s="7">
        <v>0.4</v>
      </c>
      <c r="F45" s="7">
        <v>0.4</v>
      </c>
      <c r="G45" s="66">
        <v>0.4</v>
      </c>
      <c r="H45" s="7">
        <f t="shared" si="5"/>
        <v>0</v>
      </c>
    </row>
    <row r="46" spans="1:8" ht="15" hidden="1" customHeight="1" x14ac:dyDescent="0.25">
      <c r="A46" s="157" t="s">
        <v>51</v>
      </c>
      <c r="B46" s="158"/>
      <c r="C46" s="7">
        <v>5.27</v>
      </c>
      <c r="D46" s="7"/>
      <c r="E46" s="61"/>
      <c r="F46" s="61"/>
      <c r="G46" s="59"/>
      <c r="H46" s="61"/>
    </row>
    <row r="47" spans="1:8" ht="14.25" customHeight="1" x14ac:dyDescent="0.25">
      <c r="A47" s="83" t="s">
        <v>127</v>
      </c>
      <c r="B47" s="43"/>
      <c r="C47" s="7"/>
      <c r="D47" s="7">
        <v>23.52</v>
      </c>
      <c r="E47" s="7">
        <v>7.2</v>
      </c>
      <c r="F47" s="7">
        <v>7.2</v>
      </c>
      <c r="G47" s="60">
        <v>1.22</v>
      </c>
      <c r="H47" s="7">
        <f t="shared" si="5"/>
        <v>29.5</v>
      </c>
    </row>
    <row r="48" spans="1:8" ht="8.25" customHeight="1" x14ac:dyDescent="0.25">
      <c r="A48" s="125" t="s">
        <v>83</v>
      </c>
      <c r="B48" s="126"/>
      <c r="C48" s="123"/>
      <c r="D48" s="123">
        <v>0</v>
      </c>
      <c r="E48" s="123">
        <v>1.22</v>
      </c>
      <c r="F48" s="123">
        <v>1.22</v>
      </c>
      <c r="G48" s="115">
        <v>1.22</v>
      </c>
      <c r="H48" s="123">
        <f t="shared" si="5"/>
        <v>0</v>
      </c>
    </row>
    <row r="49" spans="1:8" ht="9.75" customHeight="1" x14ac:dyDescent="0.25">
      <c r="A49" s="127"/>
      <c r="B49" s="128"/>
      <c r="C49" s="129"/>
      <c r="D49" s="129"/>
      <c r="E49" s="129"/>
      <c r="F49" s="129"/>
      <c r="G49" s="116"/>
      <c r="H49" s="124"/>
    </row>
    <row r="50" spans="1:8" s="4" customFormat="1" ht="15.75" customHeight="1" x14ac:dyDescent="0.25">
      <c r="A50" s="131" t="s">
        <v>135</v>
      </c>
      <c r="B50" s="137"/>
      <c r="C50" s="84"/>
      <c r="D50" s="84">
        <v>-7.75</v>
      </c>
      <c r="E50" s="84">
        <v>72</v>
      </c>
      <c r="F50" s="84">
        <v>66.430000000000007</v>
      </c>
      <c r="G50" s="85">
        <v>66.430000000000007</v>
      </c>
      <c r="H50" s="7">
        <f t="shared" si="5"/>
        <v>-13.319999999999993</v>
      </c>
    </row>
    <row r="51" spans="1:8" ht="18.75" customHeight="1" x14ac:dyDescent="0.25">
      <c r="A51" s="153" t="s">
        <v>116</v>
      </c>
      <c r="B51" s="154"/>
      <c r="C51" s="7"/>
      <c r="D51" s="7"/>
      <c r="E51" s="36">
        <f>E8+E32+E36+E44+E47+E50</f>
        <v>2839.27</v>
      </c>
      <c r="F51" s="36">
        <f t="shared" ref="F51:G51" si="6">F8+F32+F36+F44+F47+F50</f>
        <v>2663.4799999999996</v>
      </c>
      <c r="G51" s="36">
        <f t="shared" si="6"/>
        <v>2482.3399999999997</v>
      </c>
      <c r="H51" s="7"/>
    </row>
    <row r="52" spans="1:8" ht="18.75" customHeight="1" x14ac:dyDescent="0.25">
      <c r="A52" s="155" t="s">
        <v>123</v>
      </c>
      <c r="B52" s="156"/>
      <c r="C52" s="33"/>
      <c r="D52" s="33">
        <v>-179.07</v>
      </c>
      <c r="E52" s="37"/>
      <c r="F52" s="37"/>
      <c r="G52" s="33"/>
      <c r="H52" s="33">
        <f>F51-E51+D52+F51-G51</f>
        <v>-173.72000000000071</v>
      </c>
    </row>
    <row r="53" spans="1:8" ht="21" customHeight="1" x14ac:dyDescent="0.25">
      <c r="A53" s="155" t="s">
        <v>141</v>
      </c>
      <c r="B53" s="155"/>
      <c r="C53" s="75"/>
      <c r="D53" s="75"/>
      <c r="E53" s="76"/>
      <c r="F53" s="77"/>
      <c r="G53" s="77"/>
      <c r="H53" s="76">
        <f>H54+H55</f>
        <v>-173.72000000000025</v>
      </c>
    </row>
    <row r="54" spans="1:8" ht="21" customHeight="1" x14ac:dyDescent="0.25">
      <c r="A54" s="78" t="s">
        <v>121</v>
      </c>
      <c r="B54" s="78"/>
      <c r="C54" s="75"/>
      <c r="D54" s="75"/>
      <c r="E54" s="76"/>
      <c r="F54" s="77"/>
      <c r="G54" s="77"/>
      <c r="H54" s="37">
        <f>H33+H44+H47</f>
        <v>859.60099999999989</v>
      </c>
    </row>
    <row r="55" spans="1:8" ht="21" customHeight="1" x14ac:dyDescent="0.25">
      <c r="A55" s="79" t="s">
        <v>122</v>
      </c>
      <c r="B55" s="80"/>
      <c r="C55" s="75"/>
      <c r="D55" s="75"/>
      <c r="E55" s="76"/>
      <c r="F55" s="77"/>
      <c r="G55" s="77"/>
      <c r="H55" s="76">
        <f>H8+H34+H36+H50</f>
        <v>-1033.3210000000001</v>
      </c>
    </row>
    <row r="56" spans="1:8" ht="14.25" customHeight="1" x14ac:dyDescent="0.25">
      <c r="A56" s="62"/>
      <c r="B56" s="62"/>
      <c r="C56" s="28"/>
      <c r="D56" s="28"/>
      <c r="E56" s="28"/>
      <c r="F56" s="28"/>
      <c r="G56" s="28"/>
      <c r="H56" s="28"/>
    </row>
    <row r="57" spans="1:8" ht="1.5" hidden="1" customHeight="1" x14ac:dyDescent="0.25">
      <c r="A57" s="62"/>
      <c r="B57" s="62"/>
      <c r="C57" s="28"/>
      <c r="D57" s="28"/>
      <c r="E57" s="28"/>
      <c r="F57" s="28"/>
      <c r="G57" s="28"/>
      <c r="H57" s="28"/>
    </row>
    <row r="58" spans="1:8" ht="14.25" hidden="1" customHeight="1" x14ac:dyDescent="0.25">
      <c r="A58" s="62"/>
      <c r="B58" s="62"/>
      <c r="C58" s="28"/>
      <c r="D58" s="28"/>
      <c r="E58" s="28"/>
      <c r="F58" s="28"/>
      <c r="G58" s="28"/>
      <c r="H58" s="28"/>
    </row>
    <row r="59" spans="1:8" ht="1.5" hidden="1" customHeight="1" x14ac:dyDescent="0.25">
      <c r="A59" s="62"/>
      <c r="B59" s="62"/>
      <c r="C59" s="28"/>
      <c r="D59" s="28"/>
      <c r="E59" s="28"/>
      <c r="F59" s="28"/>
      <c r="G59" s="28"/>
      <c r="H59" s="28"/>
    </row>
    <row r="60" spans="1:8" ht="14.25" customHeight="1" x14ac:dyDescent="0.25">
      <c r="A60" s="121"/>
      <c r="B60" s="122"/>
      <c r="C60" s="122"/>
      <c r="D60" s="122"/>
      <c r="E60" s="122"/>
      <c r="F60" s="122"/>
      <c r="G60" s="122"/>
      <c r="H60" s="122"/>
    </row>
    <row r="61" spans="1:8" ht="1.5" customHeight="1" x14ac:dyDescent="0.25">
      <c r="A61" s="62"/>
      <c r="B61" s="62"/>
      <c r="C61" s="28"/>
      <c r="D61" s="28"/>
      <c r="E61" s="28"/>
      <c r="F61" s="28"/>
      <c r="G61" s="28"/>
      <c r="H61" s="28"/>
    </row>
    <row r="62" spans="1:8" ht="14.25" customHeight="1" x14ac:dyDescent="0.25"/>
    <row r="63" spans="1:8" x14ac:dyDescent="0.25">
      <c r="A63" s="21" t="s">
        <v>142</v>
      </c>
      <c r="D63" s="23"/>
      <c r="E63" s="23"/>
      <c r="F63" s="23"/>
      <c r="G63" s="23"/>
    </row>
    <row r="64" spans="1:8" x14ac:dyDescent="0.25">
      <c r="A64" s="112" t="s">
        <v>65</v>
      </c>
      <c r="B64" s="120"/>
      <c r="C64" s="120"/>
      <c r="D64" s="114"/>
      <c r="E64" s="38" t="s">
        <v>66</v>
      </c>
      <c r="F64" s="38" t="s">
        <v>67</v>
      </c>
      <c r="G64" s="38" t="s">
        <v>124</v>
      </c>
      <c r="H64" s="74" t="s">
        <v>125</v>
      </c>
    </row>
    <row r="65" spans="1:8" x14ac:dyDescent="0.25">
      <c r="A65" s="117" t="s">
        <v>113</v>
      </c>
      <c r="B65" s="118"/>
      <c r="C65" s="118"/>
      <c r="D65" s="119"/>
      <c r="E65" s="39">
        <v>43191</v>
      </c>
      <c r="F65" s="38">
        <v>4</v>
      </c>
      <c r="G65" s="40">
        <v>2.4500000000000002</v>
      </c>
      <c r="H65" s="6" t="s">
        <v>126</v>
      </c>
    </row>
    <row r="66" spans="1:8" x14ac:dyDescent="0.25">
      <c r="A66" s="117" t="s">
        <v>143</v>
      </c>
      <c r="B66" s="118"/>
      <c r="C66" s="118"/>
      <c r="D66" s="119"/>
      <c r="E66" s="39">
        <v>43101</v>
      </c>
      <c r="F66" s="38" t="s">
        <v>144</v>
      </c>
      <c r="G66" s="40">
        <v>22.3</v>
      </c>
      <c r="H66" s="6" t="s">
        <v>145</v>
      </c>
    </row>
    <row r="67" spans="1:8" x14ac:dyDescent="0.25">
      <c r="A67" s="117" t="s">
        <v>146</v>
      </c>
      <c r="B67" s="118"/>
      <c r="C67" s="118"/>
      <c r="D67" s="119"/>
      <c r="E67" s="39">
        <v>43282</v>
      </c>
      <c r="F67" s="38" t="s">
        <v>147</v>
      </c>
      <c r="G67" s="40">
        <v>384.55</v>
      </c>
      <c r="H67" s="6" t="s">
        <v>136</v>
      </c>
    </row>
    <row r="68" spans="1:8" x14ac:dyDescent="0.25">
      <c r="A68" s="117"/>
      <c r="B68" s="118"/>
      <c r="C68" s="118"/>
      <c r="D68" s="119"/>
      <c r="E68" s="39"/>
      <c r="F68" s="38"/>
      <c r="G68" s="40"/>
      <c r="H68" s="6"/>
    </row>
    <row r="69" spans="1:8" x14ac:dyDescent="0.25">
      <c r="A69" s="117" t="s">
        <v>8</v>
      </c>
      <c r="B69" s="118"/>
      <c r="C69" s="118"/>
      <c r="D69" s="119"/>
      <c r="E69" s="39"/>
      <c r="F69" s="38"/>
      <c r="G69" s="40">
        <f>SUM(G65:G68)</f>
        <v>409.3</v>
      </c>
      <c r="H69" s="74"/>
    </row>
    <row r="70" spans="1:8" x14ac:dyDescent="0.25">
      <c r="A70" s="21" t="s">
        <v>52</v>
      </c>
      <c r="D70" s="23"/>
      <c r="E70" s="23"/>
      <c r="F70" s="23"/>
      <c r="G70" s="23"/>
    </row>
    <row r="71" spans="1:8" x14ac:dyDescent="0.25">
      <c r="A71" s="21" t="s">
        <v>53</v>
      </c>
      <c r="D71" s="23"/>
      <c r="E71" s="23"/>
      <c r="F71" s="23"/>
      <c r="G71" s="23"/>
    </row>
    <row r="72" spans="1:8" ht="23.25" customHeight="1" x14ac:dyDescent="0.25">
      <c r="A72" s="112" t="s">
        <v>69</v>
      </c>
      <c r="B72" s="120"/>
      <c r="C72" s="120"/>
      <c r="D72" s="120"/>
      <c r="E72" s="114"/>
      <c r="F72" s="42" t="s">
        <v>67</v>
      </c>
      <c r="G72" s="41" t="s">
        <v>68</v>
      </c>
    </row>
    <row r="73" spans="1:8" x14ac:dyDescent="0.25">
      <c r="A73" s="117" t="s">
        <v>70</v>
      </c>
      <c r="B73" s="118"/>
      <c r="C73" s="118"/>
      <c r="D73" s="118"/>
      <c r="E73" s="119"/>
      <c r="F73" s="38">
        <v>4</v>
      </c>
      <c r="G73" s="38">
        <v>1773.06</v>
      </c>
    </row>
    <row r="74" spans="1:8" x14ac:dyDescent="0.25">
      <c r="A74" s="50"/>
      <c r="B74" s="51"/>
      <c r="C74" s="51"/>
      <c r="D74" s="51"/>
      <c r="E74" s="51"/>
      <c r="F74" s="52"/>
      <c r="G74" s="52"/>
    </row>
    <row r="75" spans="1:8" x14ac:dyDescent="0.25">
      <c r="A75" s="56" t="s">
        <v>84</v>
      </c>
      <c r="B75" s="57"/>
      <c r="C75" s="57"/>
      <c r="D75" s="57"/>
      <c r="E75" s="57"/>
      <c r="F75" s="38"/>
      <c r="G75" s="38"/>
    </row>
    <row r="76" spans="1:8" x14ac:dyDescent="0.25">
      <c r="A76" s="112" t="s">
        <v>85</v>
      </c>
      <c r="B76" s="113"/>
      <c r="C76" s="96" t="s">
        <v>86</v>
      </c>
      <c r="D76" s="113"/>
      <c r="E76" s="38" t="s">
        <v>87</v>
      </c>
      <c r="F76" s="38" t="s">
        <v>88</v>
      </c>
      <c r="G76" s="38" t="s">
        <v>89</v>
      </c>
    </row>
    <row r="77" spans="1:8" x14ac:dyDescent="0.25">
      <c r="A77" s="112" t="s">
        <v>110</v>
      </c>
      <c r="B77" s="113"/>
      <c r="C77" s="96" t="s">
        <v>63</v>
      </c>
      <c r="D77" s="114"/>
      <c r="E77" s="38">
        <v>4</v>
      </c>
      <c r="F77" s="38" t="s">
        <v>63</v>
      </c>
      <c r="G77" s="38" t="s">
        <v>63</v>
      </c>
    </row>
    <row r="78" spans="1:8" x14ac:dyDescent="0.25">
      <c r="A78" s="53"/>
      <c r="B78" s="54"/>
      <c r="C78" s="28"/>
      <c r="D78" s="55"/>
      <c r="E78" s="52"/>
      <c r="F78" s="52"/>
      <c r="G78" s="52"/>
    </row>
    <row r="79" spans="1:8" x14ac:dyDescent="0.25">
      <c r="A79" s="21" t="s">
        <v>114</v>
      </c>
    </row>
    <row r="80" spans="1:8" x14ac:dyDescent="0.25">
      <c r="A80" s="140" t="s">
        <v>150</v>
      </c>
      <c r="B80" s="141"/>
      <c r="C80" s="141"/>
      <c r="D80" s="141"/>
      <c r="E80" s="141"/>
      <c r="F80" s="141"/>
      <c r="G80" s="141"/>
    </row>
    <row r="81" spans="1:7" ht="6.75" customHeight="1" x14ac:dyDescent="0.25">
      <c r="A81" s="69"/>
      <c r="B81" s="70"/>
      <c r="C81" s="70"/>
      <c r="D81" s="70"/>
      <c r="E81" s="70"/>
      <c r="F81" s="70"/>
      <c r="G81" s="70"/>
    </row>
    <row r="82" spans="1:7" hidden="1" x14ac:dyDescent="0.25">
      <c r="A82" s="69"/>
      <c r="B82" s="70"/>
      <c r="C82" s="70"/>
      <c r="D82" s="70"/>
      <c r="E82" s="70"/>
      <c r="F82" s="70"/>
      <c r="G82" s="70"/>
    </row>
    <row r="83" spans="1:7" hidden="1" x14ac:dyDescent="0.25">
      <c r="A83" s="138" t="s">
        <v>151</v>
      </c>
      <c r="B83" s="139"/>
      <c r="C83" s="139"/>
      <c r="D83" s="139"/>
      <c r="E83" s="139"/>
      <c r="F83" s="139"/>
      <c r="G83" s="139"/>
    </row>
    <row r="84" spans="1:7" ht="66" customHeight="1" x14ac:dyDescent="0.25">
      <c r="A84" s="139"/>
      <c r="B84" s="139"/>
      <c r="C84" s="139"/>
      <c r="D84" s="139"/>
      <c r="E84" s="139"/>
      <c r="F84" s="139"/>
      <c r="G84" s="139"/>
    </row>
    <row r="85" spans="1:7" ht="38.25" customHeight="1" x14ac:dyDescent="0.25">
      <c r="A85" s="71"/>
      <c r="B85" s="71"/>
      <c r="C85" s="71"/>
      <c r="D85" s="71"/>
      <c r="E85" s="71"/>
      <c r="F85" s="71"/>
      <c r="G85" s="71"/>
    </row>
    <row r="86" spans="1:7" x14ac:dyDescent="0.25">
      <c r="A86" s="23" t="s">
        <v>90</v>
      </c>
      <c r="B86" s="58"/>
    </row>
    <row r="87" spans="1:7" x14ac:dyDescent="0.25">
      <c r="A87" s="23" t="s">
        <v>91</v>
      </c>
      <c r="B87" s="58"/>
      <c r="E87" s="23" t="s">
        <v>93</v>
      </c>
    </row>
    <row r="88" spans="1:7" x14ac:dyDescent="0.25">
      <c r="A88" s="23" t="s">
        <v>92</v>
      </c>
      <c r="B88" s="58"/>
    </row>
    <row r="89" spans="1:7" x14ac:dyDescent="0.25">
      <c r="A89" s="23"/>
      <c r="B89" s="58"/>
    </row>
    <row r="90" spans="1:7" x14ac:dyDescent="0.25">
      <c r="A90" s="19" t="s">
        <v>94</v>
      </c>
    </row>
    <row r="91" spans="1:7" x14ac:dyDescent="0.25">
      <c r="A91" s="19" t="s">
        <v>95</v>
      </c>
    </row>
    <row r="92" spans="1:7" x14ac:dyDescent="0.25">
      <c r="A92" s="19" t="s">
        <v>96</v>
      </c>
    </row>
    <row r="93" spans="1:7" x14ac:dyDescent="0.25">
      <c r="A93" s="19" t="s">
        <v>97</v>
      </c>
    </row>
    <row r="94" spans="1:7" x14ac:dyDescent="0.25">
      <c r="A94" s="19"/>
    </row>
  </sheetData>
  <mergeCells count="60">
    <mergeCell ref="A4:B4"/>
    <mergeCell ref="A7:H7"/>
    <mergeCell ref="A51:B51"/>
    <mergeCell ref="A52:B52"/>
    <mergeCell ref="A53:B53"/>
    <mergeCell ref="A32:B32"/>
    <mergeCell ref="A46:B46"/>
    <mergeCell ref="A42:B42"/>
    <mergeCell ref="A43:B43"/>
    <mergeCell ref="A45:B45"/>
    <mergeCell ref="A34:B34"/>
    <mergeCell ref="A14:B14"/>
    <mergeCell ref="A15:B15"/>
    <mergeCell ref="A17:B17"/>
    <mergeCell ref="A18:B18"/>
    <mergeCell ref="A36:B36"/>
    <mergeCell ref="A83:G84"/>
    <mergeCell ref="A80:G80"/>
    <mergeCell ref="A3:B3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F27:F28"/>
    <mergeCell ref="A68:D68"/>
    <mergeCell ref="A30:B30"/>
    <mergeCell ref="A20:B20"/>
    <mergeCell ref="E48:E49"/>
    <mergeCell ref="F48:F49"/>
    <mergeCell ref="A67:D67"/>
    <mergeCell ref="A44:B44"/>
    <mergeCell ref="A21:B21"/>
    <mergeCell ref="A38:B38"/>
    <mergeCell ref="A39:B39"/>
    <mergeCell ref="A40:B40"/>
    <mergeCell ref="A41:B41"/>
    <mergeCell ref="A50:B50"/>
    <mergeCell ref="A76:B76"/>
    <mergeCell ref="A77:B77"/>
    <mergeCell ref="C76:D76"/>
    <mergeCell ref="C77:D77"/>
    <mergeCell ref="G48:G49"/>
    <mergeCell ref="A69:D69"/>
    <mergeCell ref="A72:E72"/>
    <mergeCell ref="A73:E73"/>
    <mergeCell ref="A65:D65"/>
    <mergeCell ref="A64:D64"/>
    <mergeCell ref="A66:D66"/>
    <mergeCell ref="A60:H60"/>
    <mergeCell ref="H48:H49"/>
    <mergeCell ref="A48:B49"/>
    <mergeCell ref="C48:C49"/>
    <mergeCell ref="D48:D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2019-01-24T06:09:53Z</cp:lastPrinted>
  <dcterms:created xsi:type="dcterms:W3CDTF">2013-02-18T04:38:06Z</dcterms:created>
  <dcterms:modified xsi:type="dcterms:W3CDTF">2019-02-10T23:23:58Z</dcterms:modified>
</cp:coreProperties>
</file>