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62" i="8" l="1"/>
  <c r="G32" i="8"/>
  <c r="F33" i="8"/>
  <c r="G33" i="8"/>
  <c r="G31" i="8"/>
  <c r="F8" i="8"/>
  <c r="F35" i="8"/>
  <c r="F41" i="8"/>
  <c r="F48" i="8"/>
  <c r="E8" i="8"/>
  <c r="E35" i="8"/>
  <c r="E41" i="8"/>
  <c r="E48" i="8"/>
  <c r="D49" i="8"/>
  <c r="G12" i="8"/>
  <c r="G15" i="8"/>
  <c r="G18" i="8"/>
  <c r="G24" i="8"/>
  <c r="G27" i="8"/>
  <c r="G21" i="8"/>
  <c r="G8" i="8"/>
  <c r="G37" i="8"/>
  <c r="G38" i="8"/>
  <c r="G39" i="8"/>
  <c r="G40" i="8"/>
  <c r="G35" i="8"/>
  <c r="G41" i="8"/>
  <c r="G43" i="8"/>
  <c r="G44" i="8"/>
  <c r="G48" i="8"/>
  <c r="H49" i="8"/>
  <c r="H46" i="8"/>
  <c r="H51" i="8"/>
  <c r="H8" i="8"/>
  <c r="H31" i="8"/>
  <c r="H35" i="8"/>
  <c r="H43" i="8"/>
  <c r="H44" i="8"/>
  <c r="H52" i="8"/>
  <c r="E33" i="8"/>
  <c r="H33" i="8"/>
  <c r="F32" i="8"/>
  <c r="E32" i="8"/>
  <c r="D32" i="8"/>
  <c r="H32" i="8"/>
  <c r="F29" i="8"/>
  <c r="G29" i="8"/>
  <c r="E29" i="8"/>
  <c r="C33" i="8"/>
  <c r="C32" i="8"/>
  <c r="C8" i="8"/>
  <c r="D29" i="8"/>
  <c r="D28" i="8"/>
  <c r="D23" i="8"/>
  <c r="D20" i="8"/>
  <c r="D17" i="8"/>
  <c r="D14" i="8"/>
  <c r="D10" i="8"/>
  <c r="C29" i="8"/>
  <c r="C28" i="8"/>
  <c r="C26" i="8"/>
  <c r="C25" i="8"/>
  <c r="C23" i="8"/>
  <c r="C22" i="8"/>
  <c r="C20" i="8"/>
  <c r="C19" i="8"/>
  <c r="C17" i="8"/>
  <c r="C16" i="8"/>
  <c r="C14" i="8"/>
  <c r="C13" i="8"/>
  <c r="C10" i="8"/>
  <c r="C9" i="8"/>
  <c r="G10" i="8"/>
  <c r="G9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F10" i="8"/>
  <c r="E10" i="8"/>
  <c r="F9" i="8"/>
  <c r="E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H40" i="8"/>
  <c r="H39" i="8"/>
  <c r="H38" i="8"/>
  <c r="H37" i="8"/>
  <c r="D22" i="8"/>
  <c r="D19" i="8"/>
  <c r="D16" i="8"/>
  <c r="D13" i="8"/>
  <c r="D9" i="8"/>
  <c r="H50" i="8"/>
  <c r="F13" i="8"/>
  <c r="E13" i="8"/>
  <c r="H47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<sst xmlns="http://schemas.openxmlformats.org/spreadsheetml/2006/main" count="188" uniqueCount="163">
  <si>
    <t>1</t>
  </si>
  <si>
    <t>2</t>
  </si>
  <si>
    <t>3</t>
  </si>
  <si>
    <t>4</t>
  </si>
  <si>
    <t>5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</si>
  <si>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</si>
  <si>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</si>
  <si>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</si>
  <si>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</si>
  <si>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</si>
  <si>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</si>
  <si>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</si>
  <si>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</si>
  <si>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</si>
  <si>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</si>
  <si>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</si>
  <si>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</si>
  <si>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</si>
  <si>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</si>
  <si>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</si>
  <si>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</si>
  <si>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</si>
  <si>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</si>
  <si>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</si>
  <si>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</si>
  <si>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</si>
  <si>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</si>
  <si>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</si>
  <si>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</si>
  <si>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</si>
  <si>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</si>
  <si>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</si>
  <si>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</si>
  <si>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</si>
  <si>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</si>
  <si>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</si>
  <si>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</si>
  <si>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</si>
  <si>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</si>
  <si>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</si>
  <si>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</si>
  <si>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</si>
  <si>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</si>
  <si>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</si>
  <si>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</si>
  <si>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</si>
  <si>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</si>
  <si>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</si>
  <si>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</si>
  <si>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</si>
  <si>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</si>
  <si>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</si>
  <si>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</si>
  <si>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</si>
  <si>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</si>
  <si>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</si>
  <si>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</si>
  <si>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</si>
  <si>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</si>
  <si>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</si>
  <si>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</si>
  <si>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</si>
  <si>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</si>
  <si>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</si>
  <si>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</si>
  <si>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</si>
  <si>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</si>
  <si>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</si>
  <si>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</si>
  <si>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</si>
  <si>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</si>
  <si>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</si>
  <si>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</si>
  <si>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</si>
  <si>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</si>
  <si>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</si>
  <si>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</si>
  <si>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</si>
  <si>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</si>
  <si>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</si>
  <si>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</si>
  <si>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</si>
  <si>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</si>
  <si>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</si>
  <si>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</si>
  <si>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</si>
  <si>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</si>
  <si>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</si>
  <si>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№ 125 по проспекту Красного Знамени</t>
  </si>
  <si>
    <t>ООО " Территория"</t>
  </si>
  <si>
    <t>пр-т Кр. Знамени, 131</t>
  </si>
  <si>
    <t>294 -18-89</t>
  </si>
  <si>
    <t>4 подъезда</t>
  </si>
  <si>
    <t>4 лифта</t>
  </si>
  <si>
    <t>4 м/провода</t>
  </si>
  <si>
    <t>Договор Управления</t>
  </si>
  <si>
    <t>от 27 апреля 2005 года серия 25 № 01277949</t>
  </si>
  <si>
    <t>проспект Красного Знамени, 125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</si>
  <si>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</si>
  <si>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</si>
  <si>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</si>
  <si>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</si>
  <si>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</si>
  <si>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</si>
  <si>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</si>
  <si>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</si>
  <si>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</si>
  <si>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</si>
  <si>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</si>
  <si>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</si>
  <si>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</si>
  <si>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</si>
  <si>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</si>
  <si>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 xml:space="preserve">ул.Тунгусская, 8 </t>
  </si>
  <si>
    <t>Итого по дому:</t>
  </si>
  <si>
    <t xml:space="preserve">    Прочие работы и услуги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</si>
  <si>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</si>
  <si>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</si>
  <si>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</si>
  <si>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</si>
  <si>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</si>
  <si>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</si>
  <si>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исполнитель</t>
  </si>
  <si>
    <t>РесоГарантия</t>
  </si>
  <si>
    <t>часть 3.</t>
  </si>
  <si>
    <t>3.Коммунальные услуги, всего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</si>
  <si>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</si>
  <si>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</si>
  <si>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</si>
  <si>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</si>
  <si>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</si>
  <si>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</si>
  <si>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</si>
  <si>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"Ландшафт"</t>
  </si>
  <si>
    <t>ООО "Восток-Мегаполис"</t>
  </si>
  <si>
    <t>7438,90 кв.м.</t>
  </si>
  <si>
    <t>327 чел.</t>
  </si>
  <si>
    <t>1711,30 кв.м.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</si>
  <si>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</si>
  <si>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</si>
  <si>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</si>
  <si>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</si>
  <si>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</si>
  <si>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</si>
  <si>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 xml:space="preserve">План по статье "Текущий ремонт" на 2020 год. </t>
  </si>
  <si>
    <t>А.А.Тяптин</t>
  </si>
  <si>
    <t>Экономич. отдел - 220-50-87</t>
  </si>
  <si>
    <t>150 р в мес</t>
  </si>
  <si>
    <t>Обязательное страхование лифтов</t>
  </si>
  <si>
    <t>1.Доп. сбор средств на два тепл. счетчика</t>
  </si>
  <si>
    <t>2. Обслуж-е теплосчетчика</t>
  </si>
  <si>
    <t>2.1 Услуги по управлению</t>
  </si>
  <si>
    <t>3. Реклама в лифтах</t>
  </si>
  <si>
    <t>Аварийный ремонт фасада кв.90</t>
  </si>
  <si>
    <t>55,80 пм</t>
  </si>
  <si>
    <t>ИП Ларин Е.В.</t>
  </si>
  <si>
    <t>Аварийный ремонт и утепление швов и панелей фасада</t>
  </si>
  <si>
    <t>406 пм</t>
  </si>
  <si>
    <t>Предложение Управляющей компании:                                                                                                                                                                                                                                         1.Частичный ремонт фасада и  межпанельных швов.                                                                                                                                                                                                                           2.Аварийный ремонт кровли над кв. 107.                                                                                                                                                                        Выполнение предложенных или иных работ, возможно за счет дополнительного сбора средств.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</si>
  <si>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 383/03  от   02.03.2020 год</t>
    </r>
  </si>
  <si>
    <t xml:space="preserve">                  ООО "Управляющая компания Ленинского района"</t>
  </si>
  <si>
    <t>Колличество зарегистрированных</t>
  </si>
  <si>
    <t xml:space="preserve">                                                               01 ноября 2007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</si>
</sst>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/>
    <xf numFmtId="164" fontId="6" fillId="0" borderId="0" xfId="0" applyNumberFormat="1" applyFo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center"/>
    </xf>
    <xf numFmtId="0" fontId="16" fillId="0" borderId="1" xfId="0" applyFont="1" applyBorder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/>
    <xf numFmtId="4" fontId="3" fillId="0" borderId="7" xfId="0" applyNumberFormat="1" applyFont="1" applyBorder="1" applyAlignment="1"/>
    <xf numFmtId="4" fontId="3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2" borderId="9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1" xfId="0" applyFont="1" applyBorder="1"/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/>
    <xf numFmtId="4" fontId="0" fillId="0" borderId="7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9" fillId="0" borderId="2" xfId="0" applyNumberFormat="1" applyFont="1" applyFill="1" applyBorder="1" applyAlignment="1"/>
    <xf numFmtId="4" fontId="9" fillId="0" borderId="7" xfId="0" applyNumberFormat="1" applyFont="1" applyFill="1" applyBorder="1" applyAlignment="1"/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4" fontId="9" fillId="2" borderId="6" xfId="0" applyNumberFormat="1" applyFon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4" fontId="4" fillId="0" borderId="7" xfId="0" applyNumberFormat="1" applyFont="1" applyBorder="1" applyAlignment="1"/>
    <xf numFmtId="4" fontId="9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left" wrapText="1"/>
    </xf>
    <xf numFmtId="4" fontId="0" fillId="0" borderId="7" xfId="0" applyNumberFormat="1" applyBorder="1" applyAlignment="1">
      <alignment horizontal="left" wrapText="1"/>
    </xf>
    <xf numFmtId="4" fontId="9" fillId="0" borderId="7" xfId="0" applyNumberFormat="1" applyFont="1" applyFill="1" applyBorder="1" applyAlignment="1">
      <alignment horizontal="center"/>
    </xf>
    <xf numFmtId="0" fontId="12" fillId="0" borderId="0" xfId="0" applyFont="1" applyAlignment="1"/>
    <xf numFmtId="4" fontId="9" fillId="0" borderId="2" xfId="0" applyNumberFormat="1" applyFont="1" applyBorder="1" applyAlignment="1"/>
    <xf numFmtId="4" fontId="9" fillId="0" borderId="7" xfId="0" applyNumberFormat="1" applyFont="1" applyBorder="1" applyAlignment="1"/>
    <xf numFmtId="4" fontId="3" fillId="0" borderId="2" xfId="0" applyNumberFormat="1" applyFont="1" applyBorder="1" applyAlignment="1"/>
    <xf numFmtId="4" fontId="3" fillId="0" borderId="7" xfId="0" applyNumberFormat="1" applyFont="1" applyBorder="1" applyAlignme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6" xfId="0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topLeftCell="A31" zoomScale="130" zoomScaleNormal="130" workbookViewId="0">
      <selection activeCell="E43" sqref="E43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131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10</v>
      </c>
      <c r="C3" s="22" t="s">
        <v>88</v>
      </c>
    </row>
    <row r="4" spans="1:4" ht="14.25" customHeight="1" x14ac:dyDescent="0.25">
      <c r="A4" s="20" t="s">
        <v>159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50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160</v>
      </c>
      <c r="D8" s="61"/>
    </row>
    <row r="9" spans="1:4" s="3" customFormat="1" ht="12" customHeight="1" x14ac:dyDescent="0.25">
      <c r="A9" s="11" t="s">
        <v>1</v>
      </c>
      <c r="B9" s="12" t="s">
        <v>11</v>
      </c>
      <c r="C9" s="104" t="s">
        <v>132</v>
      </c>
      <c r="D9" s="105"/>
    </row>
    <row r="10" spans="1:4" s="3" customFormat="1" ht="24" customHeight="1" x14ac:dyDescent="0.25">
      <c r="A10" s="11" t="s">
        <v>2</v>
      </c>
      <c r="B10" s="13" t="s">
        <v>12</v>
      </c>
      <c r="C10" s="106" t="s">
        <v>96</v>
      </c>
      <c r="D10" s="107"/>
    </row>
    <row r="11" spans="1:4" s="3" customFormat="1" ht="15" customHeight="1" x14ac:dyDescent="0.25">
      <c r="A11" s="11" t="s">
        <v>3</v>
      </c>
      <c r="B11" s="12" t="s">
        <v>13</v>
      </c>
      <c r="C11" s="104" t="s">
        <v>14</v>
      </c>
      <c r="D11" s="105"/>
    </row>
    <row r="12" spans="1:4" s="3" customFormat="1" ht="15" customHeight="1" x14ac:dyDescent="0.25">
      <c r="A12" s="46" t="s">
        <v>4</v>
      </c>
      <c r="B12" s="47" t="s">
        <v>98</v>
      </c>
      <c r="C12" s="62" t="s">
        <v>99</v>
      </c>
      <c r="D12" s="62" t="s">
        <v>100</v>
      </c>
    </row>
    <row r="13" spans="1:4" s="3" customFormat="1" ht="15" customHeight="1" x14ac:dyDescent="0.25">
      <c r="A13" s="48"/>
      <c r="B13" s="49"/>
      <c r="C13" s="62" t="s">
        <v>101</v>
      </c>
      <c r="D13" s="62" t="s">
        <v>102</v>
      </c>
    </row>
    <row r="14" spans="1:4" s="3" customFormat="1" ht="15" customHeight="1" x14ac:dyDescent="0.25">
      <c r="A14" s="48"/>
      <c r="B14" s="49"/>
      <c r="C14" s="62" t="s">
        <v>103</v>
      </c>
      <c r="D14" s="62" t="s">
        <v>104</v>
      </c>
    </row>
    <row r="15" spans="1:4" s="3" customFormat="1" ht="15" customHeight="1" x14ac:dyDescent="0.25">
      <c r="A15" s="48"/>
      <c r="B15" s="49"/>
      <c r="C15" s="62" t="s">
        <v>105</v>
      </c>
      <c r="D15" s="62" t="s">
        <v>107</v>
      </c>
    </row>
    <row r="16" spans="1:4" s="3" customFormat="1" ht="15" customHeight="1" x14ac:dyDescent="0.25">
      <c r="A16" s="48"/>
      <c r="B16" s="49"/>
      <c r="C16" s="62" t="s">
        <v>106</v>
      </c>
      <c r="D16" s="62" t="s">
        <v>100</v>
      </c>
    </row>
    <row r="17" spans="1:5" s="3" customFormat="1" ht="15" customHeight="1" x14ac:dyDescent="0.25">
      <c r="A17" s="48"/>
      <c r="B17" s="49"/>
      <c r="C17" s="62" t="s">
        <v>108</v>
      </c>
      <c r="D17" s="62" t="s">
        <v>109</v>
      </c>
    </row>
    <row r="18" spans="1:5" s="3" customFormat="1" ht="15" customHeight="1" x14ac:dyDescent="0.25">
      <c r="A18" s="50"/>
      <c r="B18" s="51"/>
      <c r="C18" s="62" t="s">
        <v>110</v>
      </c>
      <c r="D18" s="62" t="s">
        <v>111</v>
      </c>
    </row>
    <row r="19" spans="1:5" s="3" customFormat="1" ht="14.25" customHeight="1" x14ac:dyDescent="0.25">
      <c r="A19" s="11"/>
      <c r="B19" s="12" t="s">
        <v>15</v>
      </c>
      <c r="C19" s="108" t="s">
        <v>112</v>
      </c>
      <c r="D19" s="109"/>
    </row>
    <row r="20" spans="1:5" s="3" customFormat="1" ht="25.5" customHeight="1" x14ac:dyDescent="0.25">
      <c r="A20" s="11" t="s">
        <v>5</v>
      </c>
      <c r="B20" s="13" t="s">
        <v>16</v>
      </c>
      <c r="C20" s="110" t="s">
        <v>54</v>
      </c>
      <c r="D20" s="111"/>
    </row>
    <row r="21" spans="1:5" s="3" customFormat="1" ht="16.5" customHeight="1" x14ac:dyDescent="0.25">
      <c r="A21" s="11" t="s">
        <v>6</v>
      </c>
      <c r="B21" s="12" t="s">
        <v>17</v>
      </c>
      <c r="C21" s="106" t="s">
        <v>18</v>
      </c>
      <c r="D21" s="107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19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20</v>
      </c>
      <c r="C25" s="7" t="s">
        <v>21</v>
      </c>
      <c r="D25" s="9" t="s">
        <v>22</v>
      </c>
    </row>
    <row r="26" spans="1:5" s="5" customFormat="1" ht="28.5" customHeight="1" x14ac:dyDescent="0.25">
      <c r="A26" s="112" t="s">
        <v>25</v>
      </c>
      <c r="B26" s="113"/>
      <c r="C26" s="113"/>
      <c r="D26" s="114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89</v>
      </c>
      <c r="C28" s="6" t="s">
        <v>23</v>
      </c>
      <c r="D28" s="6" t="s">
        <v>24</v>
      </c>
    </row>
    <row r="29" spans="1:5" x14ac:dyDescent="0.25">
      <c r="A29" s="18" t="s">
        <v>26</v>
      </c>
      <c r="B29" s="17"/>
      <c r="C29" s="17"/>
      <c r="D29" s="17"/>
    </row>
    <row r="30" spans="1:5" ht="12.75" customHeight="1" x14ac:dyDescent="0.25">
      <c r="A30" s="7">
        <v>1</v>
      </c>
      <c r="B30" s="6" t="s">
        <v>133</v>
      </c>
      <c r="C30" s="6" t="s">
        <v>90</v>
      </c>
      <c r="D30" s="6" t="s">
        <v>91</v>
      </c>
      <c r="E30" t="s">
        <v>87</v>
      </c>
    </row>
    <row r="31" spans="1:5" x14ac:dyDescent="0.25">
      <c r="A31" s="18" t="s">
        <v>41</v>
      </c>
      <c r="B31" s="17"/>
      <c r="C31" s="17"/>
      <c r="D31" s="17"/>
    </row>
    <row r="32" spans="1:5" ht="13.5" customHeight="1" x14ac:dyDescent="0.25">
      <c r="A32" s="18" t="s">
        <v>42</v>
      </c>
      <c r="B32" s="17"/>
      <c r="C32" s="17"/>
      <c r="D32" s="17"/>
    </row>
    <row r="33" spans="1:4" ht="12" customHeight="1" x14ac:dyDescent="0.25">
      <c r="A33" s="7">
        <v>1</v>
      </c>
      <c r="B33" s="6" t="s">
        <v>134</v>
      </c>
      <c r="C33" s="6" t="s">
        <v>113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ht="14.25" customHeight="1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3.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48</v>
      </c>
      <c r="B39" s="17"/>
      <c r="C39" s="17"/>
      <c r="D39" s="17"/>
    </row>
    <row r="40" spans="1:4" x14ac:dyDescent="0.25">
      <c r="A40" s="7">
        <v>1</v>
      </c>
      <c r="B40" s="6" t="s">
        <v>33</v>
      </c>
      <c r="C40" s="115">
        <v>1980</v>
      </c>
      <c r="D40" s="116"/>
    </row>
    <row r="41" spans="1:4" x14ac:dyDescent="0.25">
      <c r="A41" s="7">
        <v>2</v>
      </c>
      <c r="B41" s="6" t="s">
        <v>35</v>
      </c>
      <c r="C41" s="103" t="s">
        <v>55</v>
      </c>
      <c r="D41" s="103"/>
    </row>
    <row r="42" spans="1:4" ht="15" customHeight="1" x14ac:dyDescent="0.25">
      <c r="A42" s="7">
        <v>3</v>
      </c>
      <c r="B42" s="6" t="s">
        <v>36</v>
      </c>
      <c r="C42" s="103" t="s">
        <v>92</v>
      </c>
      <c r="D42" s="103"/>
    </row>
    <row r="43" spans="1:4" x14ac:dyDescent="0.25">
      <c r="A43" s="7">
        <v>4</v>
      </c>
      <c r="B43" s="6" t="s">
        <v>34</v>
      </c>
      <c r="C43" s="103" t="s">
        <v>93</v>
      </c>
      <c r="D43" s="103"/>
    </row>
    <row r="44" spans="1:4" x14ac:dyDescent="0.25">
      <c r="A44" s="7">
        <v>5</v>
      </c>
      <c r="B44" s="6" t="s">
        <v>37</v>
      </c>
      <c r="C44" s="103" t="s">
        <v>94</v>
      </c>
      <c r="D44" s="103"/>
    </row>
    <row r="45" spans="1:4" x14ac:dyDescent="0.25">
      <c r="A45" s="7">
        <v>6</v>
      </c>
      <c r="B45" s="6" t="s">
        <v>38</v>
      </c>
      <c r="C45" s="103" t="s">
        <v>135</v>
      </c>
      <c r="D45" s="103"/>
    </row>
    <row r="46" spans="1:4" ht="15" customHeight="1" x14ac:dyDescent="0.25">
      <c r="A46" s="7">
        <v>7</v>
      </c>
      <c r="B46" s="6" t="s">
        <v>39</v>
      </c>
      <c r="C46" s="103" t="s">
        <v>56</v>
      </c>
      <c r="D46" s="103"/>
    </row>
    <row r="47" spans="1:4" x14ac:dyDescent="0.25">
      <c r="A47" s="7">
        <v>8</v>
      </c>
      <c r="B47" s="6" t="s">
        <v>40</v>
      </c>
      <c r="C47" s="103" t="s">
        <v>137</v>
      </c>
      <c r="D47" s="103"/>
    </row>
    <row r="48" spans="1:4" x14ac:dyDescent="0.25">
      <c r="A48" s="7">
        <v>9</v>
      </c>
      <c r="B48" s="55" t="s">
        <v>161</v>
      </c>
      <c r="C48" s="103" t="s">
        <v>136</v>
      </c>
      <c r="D48" s="103"/>
    </row>
    <row r="49" spans="1:4" x14ac:dyDescent="0.25">
      <c r="A49" s="7">
        <v>10</v>
      </c>
      <c r="B49" s="6" t="s">
        <v>95</v>
      </c>
      <c r="C49" s="6" t="s">
        <v>162</v>
      </c>
      <c r="D49" s="6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140" zoomScaleNormal="140" workbookViewId="0">
      <selection activeCell="D8" sqref="D8:H8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30" customWidth="1"/>
    <col min="4" max="5" width="9" customWidth="1"/>
    <col min="6" max="6" width="9.7109375" customWidth="1"/>
    <col min="7" max="7" width="10.5703125" customWidth="1"/>
    <col min="8" max="8" width="12" customWidth="1"/>
  </cols>
  <sheetData>
    <row r="1" spans="1:8" x14ac:dyDescent="0.25">
      <c r="A1" s="4" t="s">
        <v>116</v>
      </c>
      <c r="B1"/>
      <c r="C1" s="36"/>
      <c r="D1" s="36"/>
    </row>
    <row r="2" spans="1:8" ht="13.5" customHeight="1" x14ac:dyDescent="0.25">
      <c r="A2" s="4" t="s">
        <v>138</v>
      </c>
      <c r="B2"/>
      <c r="C2" s="36"/>
      <c r="D2" s="36"/>
    </row>
    <row r="3" spans="1:8" ht="56.25" customHeight="1" x14ac:dyDescent="0.25">
      <c r="A3" s="132" t="s">
        <v>62</v>
      </c>
      <c r="B3" s="141"/>
      <c r="C3" s="64" t="s">
        <v>63</v>
      </c>
      <c r="D3" s="65" t="s">
        <v>64</v>
      </c>
      <c r="E3" s="65" t="s">
        <v>65</v>
      </c>
      <c r="F3" s="65" t="s">
        <v>66</v>
      </c>
      <c r="G3" s="66" t="s">
        <v>67</v>
      </c>
      <c r="H3" s="65" t="s">
        <v>68</v>
      </c>
    </row>
    <row r="4" spans="1:8" ht="24" customHeight="1" x14ac:dyDescent="0.25">
      <c r="A4" s="142" t="s">
        <v>139</v>
      </c>
      <c r="B4" s="143"/>
      <c r="C4" s="64"/>
      <c r="D4" s="65">
        <v>-1494.6</v>
      </c>
      <c r="E4" s="65"/>
      <c r="F4" s="65"/>
      <c r="G4" s="66"/>
      <c r="H4" s="65"/>
    </row>
    <row r="5" spans="1:8" ht="16.5" customHeight="1" x14ac:dyDescent="0.25">
      <c r="A5" s="67" t="s">
        <v>117</v>
      </c>
      <c r="B5" s="68"/>
      <c r="C5" s="64"/>
      <c r="D5" s="65">
        <v>31.39</v>
      </c>
      <c r="E5" s="65"/>
      <c r="F5" s="65"/>
      <c r="G5" s="66"/>
      <c r="H5" s="65"/>
    </row>
    <row r="6" spans="1:8" ht="15.75" customHeight="1" x14ac:dyDescent="0.25">
      <c r="A6" s="67" t="s">
        <v>118</v>
      </c>
      <c r="B6" s="68"/>
      <c r="C6" s="64"/>
      <c r="D6" s="65">
        <v>-1525.99</v>
      </c>
      <c r="E6" s="65"/>
      <c r="F6" s="65"/>
      <c r="G6" s="66"/>
      <c r="H6" s="65"/>
    </row>
    <row r="7" spans="1:8" ht="15" customHeight="1" x14ac:dyDescent="0.25">
      <c r="A7" s="123" t="s">
        <v>140</v>
      </c>
      <c r="B7" s="144"/>
      <c r="C7" s="144"/>
      <c r="D7" s="144"/>
      <c r="E7" s="144"/>
      <c r="F7" s="144"/>
      <c r="G7" s="144"/>
      <c r="H7" s="145"/>
    </row>
    <row r="8" spans="1:8" ht="17.25" customHeight="1" x14ac:dyDescent="0.25">
      <c r="A8" s="132" t="s">
        <v>69</v>
      </c>
      <c r="B8" s="133"/>
      <c r="C8" s="69">
        <f>C12+C15+C18+C21+C24+C27</f>
        <v>21.490000000000002</v>
      </c>
      <c r="D8" s="69">
        <v>-559.08000000000004</v>
      </c>
      <c r="E8" s="69">
        <f>E12+E15+E18+E24+E27+E21</f>
        <v>1830.96</v>
      </c>
      <c r="F8" s="69">
        <f t="shared" ref="F8:G8" si="0">F12+F15+F18+F24+F27+F21</f>
        <v>1738.9800000000002</v>
      </c>
      <c r="G8" s="69">
        <f t="shared" si="0"/>
        <v>1738.9800000000002</v>
      </c>
      <c r="H8" s="74">
        <f>F8-E8+D8</f>
        <v>-651.05999999999983</v>
      </c>
    </row>
    <row r="9" spans="1:8" x14ac:dyDescent="0.25">
      <c r="A9" s="72" t="s">
        <v>70</v>
      </c>
      <c r="B9" s="73"/>
      <c r="C9" s="71">
        <f>C8-C10</f>
        <v>19.341000000000001</v>
      </c>
      <c r="D9" s="71">
        <f>D8-D10</f>
        <v>-503.17200000000003</v>
      </c>
      <c r="E9" s="71">
        <f>E8-E10</f>
        <v>1647.864</v>
      </c>
      <c r="F9" s="71">
        <f>F8-F10</f>
        <v>1565.0820000000003</v>
      </c>
      <c r="G9" s="71">
        <f>G8-G10</f>
        <v>1565.0820000000003</v>
      </c>
      <c r="H9" s="71">
        <f t="shared" ref="H9:H10" si="1">F9-E9+D9</f>
        <v>-585.95399999999972</v>
      </c>
    </row>
    <row r="10" spans="1:8" x14ac:dyDescent="0.25">
      <c r="A10" s="128" t="s">
        <v>71</v>
      </c>
      <c r="B10" s="129"/>
      <c r="C10" s="71">
        <f>C8*10%</f>
        <v>2.1490000000000005</v>
      </c>
      <c r="D10" s="71">
        <f>D8*10%</f>
        <v>-55.908000000000008</v>
      </c>
      <c r="E10" s="71">
        <f>E8*10%</f>
        <v>183.096</v>
      </c>
      <c r="F10" s="71">
        <f>F8*10%</f>
        <v>173.89800000000002</v>
      </c>
      <c r="G10" s="71">
        <f>G8*10%</f>
        <v>173.89800000000002</v>
      </c>
      <c r="H10" s="71">
        <f t="shared" si="1"/>
        <v>-65.105999999999995</v>
      </c>
    </row>
    <row r="11" spans="1:8" ht="12.75" customHeight="1" x14ac:dyDescent="0.25">
      <c r="A11" s="123" t="s">
        <v>72</v>
      </c>
      <c r="B11" s="124"/>
      <c r="C11" s="124"/>
      <c r="D11" s="124"/>
      <c r="E11" s="124"/>
      <c r="F11" s="124"/>
      <c r="G11" s="124"/>
      <c r="H11" s="125"/>
    </row>
    <row r="12" spans="1:8" ht="15" customHeight="1" x14ac:dyDescent="0.25">
      <c r="A12" s="126" t="s">
        <v>51</v>
      </c>
      <c r="B12" s="127"/>
      <c r="C12" s="69">
        <v>5.75</v>
      </c>
      <c r="D12" s="70">
        <v>-163.46</v>
      </c>
      <c r="E12" s="70">
        <v>510.43</v>
      </c>
      <c r="F12" s="70">
        <v>485.91</v>
      </c>
      <c r="G12" s="70">
        <f>F12</f>
        <v>485.91</v>
      </c>
      <c r="H12" s="71">
        <f t="shared" ref="H12:H29" si="2">F12-E12+D12</f>
        <v>-187.98</v>
      </c>
    </row>
    <row r="13" spans="1:8" x14ac:dyDescent="0.25">
      <c r="A13" s="72" t="s">
        <v>70</v>
      </c>
      <c r="B13" s="73"/>
      <c r="C13" s="71">
        <f>C12-C14</f>
        <v>5.1749999999999998</v>
      </c>
      <c r="D13" s="71">
        <f>D12-D14</f>
        <v>-147.114</v>
      </c>
      <c r="E13" s="71">
        <f>E12-E14</f>
        <v>459.387</v>
      </c>
      <c r="F13" s="71">
        <f>F12-F14</f>
        <v>437.31900000000002</v>
      </c>
      <c r="G13" s="71">
        <f>G12-G14</f>
        <v>437.31900000000002</v>
      </c>
      <c r="H13" s="71">
        <f t="shared" si="2"/>
        <v>-169.18199999999999</v>
      </c>
    </row>
    <row r="14" spans="1:8" x14ac:dyDescent="0.25">
      <c r="A14" s="128" t="s">
        <v>71</v>
      </c>
      <c r="B14" s="129"/>
      <c r="C14" s="71">
        <f>C12*10%</f>
        <v>0.57500000000000007</v>
      </c>
      <c r="D14" s="71">
        <f>D12*10%</f>
        <v>-16.346</v>
      </c>
      <c r="E14" s="71">
        <f>E12*10%</f>
        <v>51.043000000000006</v>
      </c>
      <c r="F14" s="71">
        <f>F12*10%</f>
        <v>48.591000000000008</v>
      </c>
      <c r="G14" s="71">
        <f>G12*10%</f>
        <v>48.591000000000008</v>
      </c>
      <c r="H14" s="71">
        <f t="shared" si="2"/>
        <v>-18.797999999999998</v>
      </c>
    </row>
    <row r="15" spans="1:8" ht="23.25" customHeight="1" x14ac:dyDescent="0.25">
      <c r="A15" s="126" t="s">
        <v>43</v>
      </c>
      <c r="B15" s="127"/>
      <c r="C15" s="69">
        <v>3.51</v>
      </c>
      <c r="D15" s="70">
        <v>-98.9</v>
      </c>
      <c r="E15" s="70">
        <v>311.58999999999997</v>
      </c>
      <c r="F15" s="70">
        <v>300.55</v>
      </c>
      <c r="G15" s="70">
        <f>F15</f>
        <v>300.55</v>
      </c>
      <c r="H15" s="71">
        <f t="shared" si="2"/>
        <v>-109.93999999999997</v>
      </c>
    </row>
    <row r="16" spans="1:8" x14ac:dyDescent="0.25">
      <c r="A16" s="72" t="s">
        <v>70</v>
      </c>
      <c r="B16" s="73"/>
      <c r="C16" s="71">
        <f>C15-C17</f>
        <v>3.1589999999999998</v>
      </c>
      <c r="D16" s="71">
        <f>D15-D17</f>
        <v>-89.01</v>
      </c>
      <c r="E16" s="71">
        <f>E15-E17</f>
        <v>280.43099999999998</v>
      </c>
      <c r="F16" s="71">
        <f>F15-F17</f>
        <v>270.495</v>
      </c>
      <c r="G16" s="71">
        <f>G15-G17</f>
        <v>270.495</v>
      </c>
      <c r="H16" s="71">
        <f t="shared" si="2"/>
        <v>-98.945999999999984</v>
      </c>
    </row>
    <row r="17" spans="1:10" ht="15" customHeight="1" x14ac:dyDescent="0.25">
      <c r="A17" s="128" t="s">
        <v>71</v>
      </c>
      <c r="B17" s="129"/>
      <c r="C17" s="71">
        <f>C15*10%</f>
        <v>0.35099999999999998</v>
      </c>
      <c r="D17" s="71">
        <f>D15*10%</f>
        <v>-9.89</v>
      </c>
      <c r="E17" s="71">
        <f>E15*10%</f>
        <v>31.158999999999999</v>
      </c>
      <c r="F17" s="71">
        <f>F15*10%</f>
        <v>30.055000000000003</v>
      </c>
      <c r="G17" s="71">
        <f>G15*10%</f>
        <v>30.055000000000003</v>
      </c>
      <c r="H17" s="71">
        <f t="shared" si="2"/>
        <v>-10.993999999999996</v>
      </c>
    </row>
    <row r="18" spans="1:10" ht="14.25" customHeight="1" x14ac:dyDescent="0.25">
      <c r="A18" s="126" t="s">
        <v>52</v>
      </c>
      <c r="B18" s="127"/>
      <c r="C18" s="64">
        <v>2.41</v>
      </c>
      <c r="D18" s="70">
        <v>-67.98</v>
      </c>
      <c r="E18" s="70">
        <v>213.95</v>
      </c>
      <c r="F18" s="70">
        <v>203.69</v>
      </c>
      <c r="G18" s="70">
        <f>F18</f>
        <v>203.69</v>
      </c>
      <c r="H18" s="71">
        <f t="shared" si="2"/>
        <v>-78.239999999999995</v>
      </c>
    </row>
    <row r="19" spans="1:10" ht="13.5" customHeight="1" x14ac:dyDescent="0.25">
      <c r="A19" s="72" t="s">
        <v>70</v>
      </c>
      <c r="B19" s="73"/>
      <c r="C19" s="71">
        <f>C18-C20</f>
        <v>2.169</v>
      </c>
      <c r="D19" s="71">
        <f>D18-D20</f>
        <v>-61.182000000000002</v>
      </c>
      <c r="E19" s="71">
        <f>E18-E20</f>
        <v>192.55499999999998</v>
      </c>
      <c r="F19" s="71">
        <f>F18-F20</f>
        <v>183.321</v>
      </c>
      <c r="G19" s="71">
        <f>G18-G20</f>
        <v>183.321</v>
      </c>
      <c r="H19" s="71">
        <f t="shared" si="2"/>
        <v>-70.415999999999983</v>
      </c>
    </row>
    <row r="20" spans="1:10" ht="12.75" customHeight="1" x14ac:dyDescent="0.25">
      <c r="A20" s="128" t="s">
        <v>71</v>
      </c>
      <c r="B20" s="129"/>
      <c r="C20" s="71">
        <f>C18*10%</f>
        <v>0.24100000000000002</v>
      </c>
      <c r="D20" s="71">
        <f>D18*10%</f>
        <v>-6.7980000000000009</v>
      </c>
      <c r="E20" s="71">
        <f>E18*10%</f>
        <v>21.395</v>
      </c>
      <c r="F20" s="71">
        <f>F18*10%</f>
        <v>20.369</v>
      </c>
      <c r="G20" s="71">
        <f>G18*10%</f>
        <v>20.369</v>
      </c>
      <c r="H20" s="71">
        <f t="shared" si="2"/>
        <v>-7.8240000000000007</v>
      </c>
    </row>
    <row r="21" spans="1:10" ht="15" customHeight="1" x14ac:dyDescent="0.25">
      <c r="A21" s="126" t="s">
        <v>53</v>
      </c>
      <c r="B21" s="127"/>
      <c r="C21" s="74">
        <v>1.1299999999999999</v>
      </c>
      <c r="D21" s="71">
        <v>-31.79</v>
      </c>
      <c r="E21" s="71">
        <v>100.31</v>
      </c>
      <c r="F21" s="71">
        <v>95.49</v>
      </c>
      <c r="G21" s="71">
        <f>F21</f>
        <v>95.49</v>
      </c>
      <c r="H21" s="71">
        <f t="shared" si="2"/>
        <v>-36.610000000000007</v>
      </c>
    </row>
    <row r="22" spans="1:10" ht="14.25" customHeight="1" x14ac:dyDescent="0.25">
      <c r="A22" s="72" t="s">
        <v>70</v>
      </c>
      <c r="B22" s="73"/>
      <c r="C22" s="71">
        <f>C21-C23</f>
        <v>1.0169999999999999</v>
      </c>
      <c r="D22" s="71">
        <f>D21-D23</f>
        <v>-28.610999999999997</v>
      </c>
      <c r="E22" s="71">
        <f>E21-E23</f>
        <v>90.278999999999996</v>
      </c>
      <c r="F22" s="71">
        <f>F21-F23</f>
        <v>85.941000000000003</v>
      </c>
      <c r="G22" s="71">
        <f>G21-G23</f>
        <v>85.941000000000003</v>
      </c>
      <c r="H22" s="71">
        <f t="shared" si="2"/>
        <v>-32.948999999999991</v>
      </c>
    </row>
    <row r="23" spans="1:10" ht="14.25" customHeight="1" x14ac:dyDescent="0.25">
      <c r="A23" s="128" t="s">
        <v>71</v>
      </c>
      <c r="B23" s="129"/>
      <c r="C23" s="71">
        <f>C21*10%</f>
        <v>0.11299999999999999</v>
      </c>
      <c r="D23" s="71">
        <f>D21*10%</f>
        <v>-3.1790000000000003</v>
      </c>
      <c r="E23" s="71">
        <f>E21*10%</f>
        <v>10.031000000000001</v>
      </c>
      <c r="F23" s="71">
        <f>F21*10%</f>
        <v>9.5489999999999995</v>
      </c>
      <c r="G23" s="71">
        <f>G21*10%</f>
        <v>9.5489999999999995</v>
      </c>
      <c r="H23" s="71">
        <f t="shared" si="2"/>
        <v>-3.6610000000000014</v>
      </c>
    </row>
    <row r="24" spans="1:10" ht="14.25" customHeight="1" x14ac:dyDescent="0.25">
      <c r="A24" s="75" t="s">
        <v>44</v>
      </c>
      <c r="B24" s="76"/>
      <c r="C24" s="74">
        <v>4.43</v>
      </c>
      <c r="D24" s="71">
        <v>-105.85</v>
      </c>
      <c r="E24" s="71">
        <v>393.31</v>
      </c>
      <c r="F24" s="71">
        <v>369.47</v>
      </c>
      <c r="G24" s="71">
        <f>F24</f>
        <v>369.47</v>
      </c>
      <c r="H24" s="71">
        <f t="shared" si="2"/>
        <v>-129.68999999999997</v>
      </c>
    </row>
    <row r="25" spans="1:10" ht="14.25" customHeight="1" x14ac:dyDescent="0.25">
      <c r="A25" s="72" t="s">
        <v>70</v>
      </c>
      <c r="B25" s="73"/>
      <c r="C25" s="71">
        <f>C24-C26</f>
        <v>3.9869999999999997</v>
      </c>
      <c r="D25" s="71">
        <v>-95.25</v>
      </c>
      <c r="E25" s="71">
        <f>E24-E26</f>
        <v>353.97899999999998</v>
      </c>
      <c r="F25" s="71">
        <f>F24-F26</f>
        <v>332.52300000000002</v>
      </c>
      <c r="G25" s="71">
        <f>G24-G26</f>
        <v>332.52300000000002</v>
      </c>
      <c r="H25" s="71">
        <f t="shared" si="2"/>
        <v>-116.70599999999996</v>
      </c>
    </row>
    <row r="26" spans="1:10" x14ac:dyDescent="0.25">
      <c r="A26" s="128" t="s">
        <v>71</v>
      </c>
      <c r="B26" s="129"/>
      <c r="C26" s="71">
        <f>C24*10%</f>
        <v>0.443</v>
      </c>
      <c r="D26" s="71">
        <v>-10.6</v>
      </c>
      <c r="E26" s="71">
        <f>E24*10%</f>
        <v>39.331000000000003</v>
      </c>
      <c r="F26" s="71">
        <f>F24*10%</f>
        <v>36.947000000000003</v>
      </c>
      <c r="G26" s="71">
        <f>G24*10%</f>
        <v>36.947000000000003</v>
      </c>
      <c r="H26" s="71">
        <f t="shared" si="2"/>
        <v>-12.984</v>
      </c>
    </row>
    <row r="27" spans="1:10" ht="14.25" customHeight="1" x14ac:dyDescent="0.25">
      <c r="A27" s="130" t="s">
        <v>45</v>
      </c>
      <c r="B27" s="131"/>
      <c r="C27" s="94">
        <v>4.26</v>
      </c>
      <c r="D27" s="95">
        <v>-94.58</v>
      </c>
      <c r="E27" s="95">
        <v>301.37</v>
      </c>
      <c r="F27" s="95">
        <v>283.87</v>
      </c>
      <c r="G27" s="95">
        <f>F27</f>
        <v>283.87</v>
      </c>
      <c r="H27" s="71">
        <f t="shared" si="2"/>
        <v>-112.08</v>
      </c>
    </row>
    <row r="28" spans="1:10" x14ac:dyDescent="0.25">
      <c r="A28" s="72" t="s">
        <v>70</v>
      </c>
      <c r="B28" s="73"/>
      <c r="C28" s="71">
        <f>C27-C29</f>
        <v>3.8339999999999996</v>
      </c>
      <c r="D28" s="71">
        <f>D27-D29</f>
        <v>-85.122</v>
      </c>
      <c r="E28" s="71">
        <f>E27-E29</f>
        <v>271.233</v>
      </c>
      <c r="F28" s="71">
        <f>F27-F29</f>
        <v>255.483</v>
      </c>
      <c r="G28" s="71">
        <f>G27-G29</f>
        <v>255.483</v>
      </c>
      <c r="H28" s="71">
        <f t="shared" si="2"/>
        <v>-100.872</v>
      </c>
    </row>
    <row r="29" spans="1:10" x14ac:dyDescent="0.25">
      <c r="A29" s="128" t="s">
        <v>71</v>
      </c>
      <c r="B29" s="129"/>
      <c r="C29" s="71">
        <f>C27*10%</f>
        <v>0.42599999999999999</v>
      </c>
      <c r="D29" s="71">
        <f>D27*10%</f>
        <v>-9.4580000000000002</v>
      </c>
      <c r="E29" s="71">
        <f>E27*10%</f>
        <v>30.137</v>
      </c>
      <c r="F29" s="71">
        <f t="shared" ref="F29:G29" si="3">F27*10%</f>
        <v>28.387</v>
      </c>
      <c r="G29" s="71">
        <f t="shared" si="3"/>
        <v>28.387</v>
      </c>
      <c r="H29" s="71">
        <f t="shared" si="2"/>
        <v>-11.208</v>
      </c>
    </row>
    <row r="30" spans="1:10" ht="9.75" customHeight="1" x14ac:dyDescent="0.25">
      <c r="A30" s="77"/>
      <c r="B30" s="78"/>
      <c r="C30" s="71"/>
      <c r="D30" s="71"/>
      <c r="E30" s="71"/>
      <c r="F30" s="71"/>
      <c r="G30" s="79"/>
      <c r="H30" s="71"/>
    </row>
    <row r="31" spans="1:10" ht="14.25" customHeight="1" x14ac:dyDescent="0.25">
      <c r="A31" s="132" t="s">
        <v>46</v>
      </c>
      <c r="B31" s="133"/>
      <c r="C31" s="74">
        <v>7.93</v>
      </c>
      <c r="D31" s="74">
        <v>-908.1</v>
      </c>
      <c r="E31" s="74">
        <v>668</v>
      </c>
      <c r="F31" s="74">
        <v>634.08000000000004</v>
      </c>
      <c r="G31" s="80">
        <f>G32+G33</f>
        <v>540.82799999999997</v>
      </c>
      <c r="H31" s="74">
        <f>F31-E31+D31+F31-G31</f>
        <v>-848.76799999999992</v>
      </c>
    </row>
    <row r="32" spans="1:10" ht="14.25" customHeight="1" x14ac:dyDescent="0.25">
      <c r="A32" s="72" t="s">
        <v>73</v>
      </c>
      <c r="B32" s="73"/>
      <c r="C32" s="71">
        <f>C31-C33</f>
        <v>7.1369999999999996</v>
      </c>
      <c r="D32" s="71">
        <f>D31-D33</f>
        <v>-901.49</v>
      </c>
      <c r="E32" s="71">
        <f>E31-E33</f>
        <v>601.20000000000005</v>
      </c>
      <c r="F32" s="71">
        <f>F31-F33</f>
        <v>570.67200000000003</v>
      </c>
      <c r="G32" s="81">
        <f>G62</f>
        <v>477.41999999999996</v>
      </c>
      <c r="H32" s="71">
        <f>F32-E32+D32+F32-G32</f>
        <v>-838.76599999999996</v>
      </c>
      <c r="J32" s="96"/>
    </row>
    <row r="33" spans="1:8" ht="12.75" customHeight="1" x14ac:dyDescent="0.25">
      <c r="A33" s="128" t="s">
        <v>71</v>
      </c>
      <c r="B33" s="129"/>
      <c r="C33" s="71">
        <f>C31*10%</f>
        <v>0.79300000000000004</v>
      </c>
      <c r="D33" s="71">
        <v>-6.61</v>
      </c>
      <c r="E33" s="71">
        <f>E31*10%</f>
        <v>66.8</v>
      </c>
      <c r="F33" s="71">
        <f>F31*10%</f>
        <v>63.408000000000008</v>
      </c>
      <c r="G33" s="71">
        <f>F33</f>
        <v>63.408000000000008</v>
      </c>
      <c r="H33" s="71">
        <f>F33-E33+D33+F33-G33</f>
        <v>-10.001999999999988</v>
      </c>
    </row>
    <row r="34" spans="1:8" ht="12.75" customHeight="1" x14ac:dyDescent="0.25">
      <c r="A34" s="77"/>
      <c r="B34" s="82"/>
      <c r="C34" s="71"/>
      <c r="D34" s="71"/>
      <c r="E34" s="71"/>
      <c r="F34" s="71"/>
      <c r="G34" s="79"/>
      <c r="H34" s="71"/>
    </row>
    <row r="35" spans="1:8" ht="12.75" customHeight="1" x14ac:dyDescent="0.25">
      <c r="A35" s="117" t="s">
        <v>125</v>
      </c>
      <c r="B35" s="118"/>
      <c r="C35" s="71"/>
      <c r="D35" s="74">
        <v>-33.56</v>
      </c>
      <c r="E35" s="74">
        <f>E37+E38+E39+E40</f>
        <v>191.41000000000003</v>
      </c>
      <c r="F35" s="74">
        <f>F37+F38+F39+F40</f>
        <v>180.60000000000002</v>
      </c>
      <c r="G35" s="74">
        <f>G37+G38+G39+G40</f>
        <v>180.60000000000002</v>
      </c>
      <c r="H35" s="74">
        <f>F35-E35+D35+F35-G35</f>
        <v>-44.370000000000005</v>
      </c>
    </row>
    <row r="36" spans="1:8" ht="12.75" customHeight="1" x14ac:dyDescent="0.25">
      <c r="A36" s="72" t="s">
        <v>126</v>
      </c>
      <c r="B36" s="73"/>
      <c r="C36" s="71"/>
      <c r="D36" s="71"/>
      <c r="E36" s="71"/>
      <c r="F36" s="71"/>
      <c r="G36" s="79"/>
      <c r="H36" s="71"/>
    </row>
    <row r="37" spans="1:8" ht="12.75" customHeight="1" x14ac:dyDescent="0.25">
      <c r="A37" s="119" t="s">
        <v>127</v>
      </c>
      <c r="B37" s="120"/>
      <c r="C37" s="71"/>
      <c r="D37" s="71">
        <v>-1.51</v>
      </c>
      <c r="E37" s="71">
        <v>5.68</v>
      </c>
      <c r="F37" s="71">
        <v>5.5</v>
      </c>
      <c r="G37" s="71">
        <f>F37</f>
        <v>5.5</v>
      </c>
      <c r="H37" s="71">
        <f t="shared" ref="H37:H40" si="4">F37-E37+D37+F37-G37</f>
        <v>-1.6899999999999995</v>
      </c>
    </row>
    <row r="38" spans="1:8" ht="12.75" customHeight="1" x14ac:dyDescent="0.25">
      <c r="A38" s="119" t="s">
        <v>129</v>
      </c>
      <c r="B38" s="120"/>
      <c r="C38" s="71"/>
      <c r="D38" s="71">
        <v>-7.57</v>
      </c>
      <c r="E38" s="71">
        <v>25.15</v>
      </c>
      <c r="F38" s="71">
        <v>24.27</v>
      </c>
      <c r="G38" s="71">
        <f t="shared" ref="G38:G40" si="5">F38</f>
        <v>24.27</v>
      </c>
      <c r="H38" s="71">
        <f t="shared" si="4"/>
        <v>-8.4499999999999993</v>
      </c>
    </row>
    <row r="39" spans="1:8" ht="12.75" customHeight="1" x14ac:dyDescent="0.25">
      <c r="A39" s="119" t="s">
        <v>130</v>
      </c>
      <c r="B39" s="120"/>
      <c r="C39" s="71"/>
      <c r="D39" s="71">
        <v>-23.28</v>
      </c>
      <c r="E39" s="71">
        <v>154.83000000000001</v>
      </c>
      <c r="F39" s="71">
        <v>145.33000000000001</v>
      </c>
      <c r="G39" s="71">
        <f t="shared" si="5"/>
        <v>145.33000000000001</v>
      </c>
      <c r="H39" s="71">
        <f t="shared" si="4"/>
        <v>-32.78</v>
      </c>
    </row>
    <row r="40" spans="1:8" ht="12.75" customHeight="1" x14ac:dyDescent="0.25">
      <c r="A40" s="119" t="s">
        <v>128</v>
      </c>
      <c r="B40" s="120"/>
      <c r="C40" s="71"/>
      <c r="D40" s="71">
        <v>-1.2</v>
      </c>
      <c r="E40" s="71">
        <v>5.75</v>
      </c>
      <c r="F40" s="71">
        <v>5.5</v>
      </c>
      <c r="G40" s="71">
        <f t="shared" si="5"/>
        <v>5.5</v>
      </c>
      <c r="H40" s="71">
        <f t="shared" si="4"/>
        <v>-1.4500000000000002</v>
      </c>
    </row>
    <row r="41" spans="1:8" ht="13.5" customHeight="1" x14ac:dyDescent="0.25">
      <c r="A41" s="123" t="s">
        <v>114</v>
      </c>
      <c r="B41" s="148"/>
      <c r="C41" s="71"/>
      <c r="D41" s="71"/>
      <c r="E41" s="74">
        <f>E8+E31+E35</f>
        <v>2690.37</v>
      </c>
      <c r="F41" s="74">
        <f>F8+F31+F35</f>
        <v>2553.6600000000003</v>
      </c>
      <c r="G41" s="74">
        <f>G8+G31+G35</f>
        <v>2460.4079999999999</v>
      </c>
      <c r="H41" s="71"/>
    </row>
    <row r="42" spans="1:8" ht="13.5" customHeight="1" x14ac:dyDescent="0.25">
      <c r="A42" s="83" t="s">
        <v>115</v>
      </c>
      <c r="B42" s="84"/>
      <c r="C42" s="71"/>
      <c r="D42" s="71"/>
      <c r="E42" s="74"/>
      <c r="F42" s="74"/>
      <c r="G42" s="80"/>
      <c r="H42" s="71"/>
    </row>
    <row r="43" spans="1:8" ht="13.5" customHeight="1" x14ac:dyDescent="0.25">
      <c r="A43" s="146" t="s">
        <v>149</v>
      </c>
      <c r="B43" s="147"/>
      <c r="C43" s="71"/>
      <c r="D43" s="71">
        <v>-14.47</v>
      </c>
      <c r="E43" s="74">
        <v>0</v>
      </c>
      <c r="F43" s="74">
        <v>1.34</v>
      </c>
      <c r="G43" s="80">
        <f>F43</f>
        <v>1.34</v>
      </c>
      <c r="H43" s="74">
        <f>F43-E43+D43+F43-G43</f>
        <v>-13.13</v>
      </c>
    </row>
    <row r="44" spans="1:8" ht="13.5" customHeight="1" x14ac:dyDescent="0.25">
      <c r="A44" s="150" t="s">
        <v>150</v>
      </c>
      <c r="B44" s="151"/>
      <c r="C44" s="71"/>
      <c r="D44" s="71">
        <v>-10.78</v>
      </c>
      <c r="E44" s="71">
        <v>66</v>
      </c>
      <c r="F44" s="71">
        <v>62.09</v>
      </c>
      <c r="G44" s="85">
        <f>F44</f>
        <v>62.09</v>
      </c>
      <c r="H44" s="74">
        <f>F44-E44+D44+F44-G44</f>
        <v>-14.689999999999998</v>
      </c>
    </row>
    <row r="45" spans="1:8" ht="11.25" customHeight="1" x14ac:dyDescent="0.25">
      <c r="A45" s="152" t="s">
        <v>151</v>
      </c>
      <c r="B45" s="153"/>
      <c r="C45" s="71"/>
      <c r="D45" s="71">
        <v>0</v>
      </c>
      <c r="E45" s="71">
        <v>0</v>
      </c>
      <c r="F45" s="71">
        <v>0</v>
      </c>
      <c r="G45" s="85">
        <v>0</v>
      </c>
      <c r="H45" s="71">
        <v>0</v>
      </c>
    </row>
    <row r="46" spans="1:8" ht="15" customHeight="1" x14ac:dyDescent="0.25">
      <c r="A46" s="86" t="s">
        <v>152</v>
      </c>
      <c r="B46" s="87"/>
      <c r="C46" s="71" t="s">
        <v>147</v>
      </c>
      <c r="D46" s="71">
        <v>31.39</v>
      </c>
      <c r="E46" s="71">
        <v>7.2</v>
      </c>
      <c r="F46" s="71">
        <v>7.2</v>
      </c>
      <c r="G46" s="79">
        <v>1.22</v>
      </c>
      <c r="H46" s="71">
        <f t="shared" ref="H46:H47" si="6">F46-E46+D46+F46-G46</f>
        <v>37.370000000000005</v>
      </c>
    </row>
    <row r="47" spans="1:8" ht="15.75" customHeight="1" x14ac:dyDescent="0.25">
      <c r="A47" s="130" t="s">
        <v>74</v>
      </c>
      <c r="B47" s="131"/>
      <c r="C47" s="101"/>
      <c r="D47" s="101">
        <v>0</v>
      </c>
      <c r="E47" s="101">
        <v>1.22</v>
      </c>
      <c r="F47" s="101">
        <v>1.22</v>
      </c>
      <c r="G47" s="102">
        <v>1.22</v>
      </c>
      <c r="H47" s="101">
        <f t="shared" si="6"/>
        <v>0</v>
      </c>
    </row>
    <row r="48" spans="1:8" ht="19.5" customHeight="1" x14ac:dyDescent="0.25">
      <c r="A48" s="117" t="s">
        <v>119</v>
      </c>
      <c r="B48" s="118"/>
      <c r="C48" s="71"/>
      <c r="D48" s="71"/>
      <c r="E48" s="74">
        <f>E41+E43+E44+E46</f>
        <v>2763.5699999999997</v>
      </c>
      <c r="F48" s="74">
        <f>F41+F43+F44+F46</f>
        <v>2624.2900000000004</v>
      </c>
      <c r="G48" s="74">
        <f>G41+G43+G44+G46</f>
        <v>2525.058</v>
      </c>
      <c r="H48" s="71"/>
    </row>
    <row r="49" spans="1:10" ht="16.5" customHeight="1" x14ac:dyDescent="0.25">
      <c r="A49" s="137" t="s">
        <v>120</v>
      </c>
      <c r="B49" s="138"/>
      <c r="C49" s="88"/>
      <c r="D49" s="88">
        <f>D4</f>
        <v>-1494.6</v>
      </c>
      <c r="E49" s="89"/>
      <c r="F49" s="89"/>
      <c r="G49" s="88"/>
      <c r="H49" s="88">
        <f>F48-E48+D49+F48-G48</f>
        <v>-1534.6479999999988</v>
      </c>
    </row>
    <row r="50" spans="1:10" ht="24" customHeight="1" x14ac:dyDescent="0.25">
      <c r="A50" s="137" t="s">
        <v>141</v>
      </c>
      <c r="B50" s="137"/>
      <c r="C50" s="90"/>
      <c r="D50" s="90"/>
      <c r="E50" s="89"/>
      <c r="F50" s="89"/>
      <c r="G50" s="89"/>
      <c r="H50" s="89">
        <f>H51+H52</f>
        <v>-1534.6480000000001</v>
      </c>
      <c r="J50" s="96"/>
    </row>
    <row r="51" spans="1:10" ht="25.5" customHeight="1" x14ac:dyDescent="0.25">
      <c r="A51" s="91" t="s">
        <v>117</v>
      </c>
      <c r="B51" s="91"/>
      <c r="C51" s="90"/>
      <c r="D51" s="90"/>
      <c r="E51" s="89"/>
      <c r="F51" s="89"/>
      <c r="G51" s="89"/>
      <c r="H51" s="89">
        <f>H46</f>
        <v>37.370000000000005</v>
      </c>
    </row>
    <row r="52" spans="1:10" ht="24" customHeight="1" x14ac:dyDescent="0.25">
      <c r="A52" s="92" t="s">
        <v>118</v>
      </c>
      <c r="B52" s="93"/>
      <c r="C52" s="90"/>
      <c r="D52" s="90"/>
      <c r="E52" s="89"/>
      <c r="F52" s="89"/>
      <c r="G52" s="89"/>
      <c r="H52" s="89">
        <f>H8+H31+H35+H43+H44</f>
        <v>-1572.018</v>
      </c>
    </row>
    <row r="53" spans="1:10" ht="12.75" customHeight="1" x14ac:dyDescent="0.25">
      <c r="A53" s="59"/>
      <c r="B53" s="59"/>
      <c r="C53" s="26"/>
      <c r="D53" s="26"/>
      <c r="E53" s="26"/>
      <c r="F53" s="26"/>
      <c r="G53" s="26"/>
      <c r="H53" s="26"/>
    </row>
    <row r="54" spans="1:10" ht="14.25" customHeight="1" x14ac:dyDescent="0.25"/>
    <row r="55" spans="1:10" ht="14.25" customHeight="1" x14ac:dyDescent="0.25">
      <c r="A55" s="139"/>
      <c r="B55" s="140"/>
      <c r="C55" s="140"/>
      <c r="D55" s="140"/>
      <c r="E55" s="140"/>
      <c r="F55" s="140"/>
      <c r="G55" s="140"/>
      <c r="H55" s="140"/>
    </row>
    <row r="56" spans="1:10" ht="14.25" customHeight="1" x14ac:dyDescent="0.25"/>
    <row r="57" spans="1:10" x14ac:dyDescent="0.25">
      <c r="A57" s="19" t="s">
        <v>142</v>
      </c>
      <c r="D57" s="21"/>
      <c r="E57" s="21"/>
      <c r="F57" s="21"/>
      <c r="G57" s="21"/>
    </row>
    <row r="58" spans="1:10" x14ac:dyDescent="0.25">
      <c r="A58" s="154" t="s">
        <v>57</v>
      </c>
      <c r="B58" s="161"/>
      <c r="C58" s="161"/>
      <c r="D58" s="157"/>
      <c r="E58" s="31" t="s">
        <v>58</v>
      </c>
      <c r="F58" s="31" t="s">
        <v>59</v>
      </c>
      <c r="G58" s="31" t="s">
        <v>121</v>
      </c>
      <c r="H58" s="6" t="s">
        <v>122</v>
      </c>
    </row>
    <row r="59" spans="1:10" x14ac:dyDescent="0.25">
      <c r="A59" s="134" t="s">
        <v>148</v>
      </c>
      <c r="B59" s="135"/>
      <c r="C59" s="135"/>
      <c r="D59" s="136"/>
      <c r="E59" s="32">
        <v>43556</v>
      </c>
      <c r="F59" s="31">
        <v>4</v>
      </c>
      <c r="G59" s="33">
        <v>2.44</v>
      </c>
      <c r="H59" s="6" t="s">
        <v>123</v>
      </c>
    </row>
    <row r="60" spans="1:10" x14ac:dyDescent="0.25">
      <c r="A60" s="134" t="s">
        <v>153</v>
      </c>
      <c r="B60" s="135"/>
      <c r="C60" s="135"/>
      <c r="D60" s="136"/>
      <c r="E60" s="32">
        <v>43678</v>
      </c>
      <c r="F60" s="31" t="s">
        <v>154</v>
      </c>
      <c r="G60" s="33">
        <v>51.53</v>
      </c>
      <c r="H60" s="6" t="s">
        <v>155</v>
      </c>
    </row>
    <row r="61" spans="1:10" x14ac:dyDescent="0.25">
      <c r="A61" s="134" t="s">
        <v>156</v>
      </c>
      <c r="B61" s="135"/>
      <c r="C61" s="135"/>
      <c r="D61" s="136"/>
      <c r="E61" s="32">
        <v>43709</v>
      </c>
      <c r="F61" s="31" t="s">
        <v>157</v>
      </c>
      <c r="G61" s="33">
        <v>423.45</v>
      </c>
      <c r="H61" s="6" t="s">
        <v>155</v>
      </c>
    </row>
    <row r="62" spans="1:10" s="4" customFormat="1" x14ac:dyDescent="0.25">
      <c r="A62" s="158" t="s">
        <v>7</v>
      </c>
      <c r="B62" s="159"/>
      <c r="C62" s="159"/>
      <c r="D62" s="160"/>
      <c r="E62" s="97"/>
      <c r="F62" s="98"/>
      <c r="G62" s="99">
        <f>SUM(G59:G61)</f>
        <v>477.41999999999996</v>
      </c>
      <c r="H62" s="100"/>
    </row>
    <row r="63" spans="1:10" x14ac:dyDescent="0.25">
      <c r="A63" s="37"/>
      <c r="B63" s="38"/>
      <c r="C63" s="38"/>
      <c r="D63" s="38"/>
      <c r="E63" s="57"/>
      <c r="F63" s="39"/>
      <c r="G63" s="58"/>
    </row>
    <row r="64" spans="1:10" x14ac:dyDescent="0.25">
      <c r="A64" s="19"/>
      <c r="D64" s="21"/>
      <c r="E64" s="21"/>
      <c r="F64" s="21"/>
      <c r="G64" s="56"/>
    </row>
    <row r="65" spans="1:9" x14ac:dyDescent="0.25">
      <c r="A65" s="19" t="s">
        <v>47</v>
      </c>
      <c r="D65" s="21"/>
      <c r="E65" s="21"/>
      <c r="F65" s="21"/>
      <c r="G65" s="21"/>
    </row>
    <row r="66" spans="1:9" ht="39.75" customHeight="1" x14ac:dyDescent="0.25">
      <c r="A66" s="154" t="s">
        <v>60</v>
      </c>
      <c r="B66" s="161"/>
      <c r="C66" s="161"/>
      <c r="D66" s="161"/>
      <c r="E66" s="157"/>
      <c r="F66" s="35" t="s">
        <v>59</v>
      </c>
      <c r="G66" s="34" t="s">
        <v>143</v>
      </c>
    </row>
    <row r="67" spans="1:9" x14ac:dyDescent="0.25">
      <c r="A67" s="134" t="s">
        <v>61</v>
      </c>
      <c r="B67" s="135"/>
      <c r="C67" s="135"/>
      <c r="D67" s="135"/>
      <c r="E67" s="136"/>
      <c r="F67" s="31">
        <v>2</v>
      </c>
      <c r="G67" s="31">
        <v>112.53</v>
      </c>
      <c r="I67" t="s">
        <v>87</v>
      </c>
    </row>
    <row r="68" spans="1:9" x14ac:dyDescent="0.25">
      <c r="A68" s="37"/>
      <c r="B68" s="38"/>
      <c r="C68" s="38"/>
      <c r="D68" s="38"/>
      <c r="E68" s="38"/>
      <c r="F68" s="39"/>
      <c r="G68" s="39"/>
    </row>
    <row r="69" spans="1:9" x14ac:dyDescent="0.25">
      <c r="A69" s="43" t="s">
        <v>75</v>
      </c>
      <c r="B69" s="44"/>
      <c r="C69" s="44"/>
      <c r="D69" s="44"/>
      <c r="E69" s="44"/>
      <c r="F69" s="31"/>
      <c r="G69" s="31"/>
    </row>
    <row r="70" spans="1:9" x14ac:dyDescent="0.25">
      <c r="A70" s="154" t="s">
        <v>76</v>
      </c>
      <c r="B70" s="155"/>
      <c r="C70" s="115" t="s">
        <v>77</v>
      </c>
      <c r="D70" s="156"/>
      <c r="E70" s="31" t="s">
        <v>78</v>
      </c>
      <c r="F70" s="31" t="s">
        <v>79</v>
      </c>
      <c r="G70" s="31" t="s">
        <v>80</v>
      </c>
    </row>
    <row r="71" spans="1:9" x14ac:dyDescent="0.25">
      <c r="A71" s="154" t="s">
        <v>97</v>
      </c>
      <c r="B71" s="155"/>
      <c r="C71" s="115" t="s">
        <v>56</v>
      </c>
      <c r="D71" s="157"/>
      <c r="E71" s="31">
        <v>1</v>
      </c>
      <c r="F71" s="31" t="s">
        <v>56</v>
      </c>
      <c r="G71" s="31" t="s">
        <v>56</v>
      </c>
    </row>
    <row r="72" spans="1:9" x14ac:dyDescent="0.25">
      <c r="A72" s="40"/>
      <c r="B72" s="41"/>
      <c r="C72" s="26"/>
      <c r="D72" s="42"/>
      <c r="E72" s="39"/>
      <c r="F72" s="39"/>
      <c r="G72" s="39"/>
    </row>
    <row r="73" spans="1:9" x14ac:dyDescent="0.25">
      <c r="A73" s="19" t="s">
        <v>124</v>
      </c>
      <c r="D73" s="21"/>
      <c r="E73" s="21"/>
      <c r="F73" s="21"/>
      <c r="G73" s="21"/>
    </row>
    <row r="74" spans="1:9" ht="13.5" customHeight="1" x14ac:dyDescent="0.25">
      <c r="A74" s="149" t="s">
        <v>144</v>
      </c>
      <c r="B74" s="140"/>
      <c r="C74" s="140"/>
      <c r="D74" s="140"/>
      <c r="E74" s="140"/>
      <c r="F74" s="140"/>
      <c r="G74" s="140"/>
    </row>
    <row r="75" spans="1:9" x14ac:dyDescent="0.25">
      <c r="A75" s="121" t="s">
        <v>158</v>
      </c>
      <c r="B75" s="122"/>
      <c r="C75" s="122"/>
      <c r="D75" s="122"/>
      <c r="E75" s="122"/>
      <c r="F75" s="122"/>
      <c r="G75" s="122"/>
    </row>
    <row r="76" spans="1:9" x14ac:dyDescent="0.25">
      <c r="A76" s="122"/>
      <c r="B76" s="122"/>
      <c r="C76" s="122"/>
      <c r="D76" s="122"/>
      <c r="E76" s="122"/>
      <c r="F76" s="122"/>
      <c r="G76" s="122"/>
    </row>
    <row r="77" spans="1:9" ht="43.5" customHeight="1" x14ac:dyDescent="0.25">
      <c r="A77" s="122"/>
      <c r="B77" s="122"/>
      <c r="C77" s="122"/>
      <c r="D77" s="122"/>
      <c r="E77" s="122"/>
      <c r="F77" s="122"/>
      <c r="G77" s="122"/>
    </row>
    <row r="78" spans="1:9" ht="27" customHeight="1" x14ac:dyDescent="0.25">
      <c r="A78" s="60"/>
      <c r="B78" s="60"/>
      <c r="C78" s="60"/>
      <c r="D78" s="60"/>
      <c r="E78" s="60"/>
      <c r="F78" s="60"/>
      <c r="G78" s="60"/>
    </row>
    <row r="79" spans="1:9" x14ac:dyDescent="0.25">
      <c r="A79" s="52"/>
      <c r="B79" s="52"/>
      <c r="C79" s="52"/>
      <c r="D79" s="52"/>
      <c r="E79" s="52"/>
      <c r="F79" s="52"/>
      <c r="G79" s="52"/>
    </row>
    <row r="80" spans="1:9" x14ac:dyDescent="0.25">
      <c r="A80" s="19" t="s">
        <v>81</v>
      </c>
      <c r="B80" s="53"/>
      <c r="C80" s="54"/>
      <c r="D80" s="4"/>
      <c r="E80" s="4"/>
      <c r="F80" s="4"/>
    </row>
    <row r="81" spans="1:6" x14ac:dyDescent="0.25">
      <c r="A81" s="19" t="s">
        <v>82</v>
      </c>
      <c r="B81" s="53"/>
      <c r="C81" s="54"/>
      <c r="D81" s="4"/>
      <c r="E81" s="19" t="s">
        <v>145</v>
      </c>
      <c r="F81" s="4"/>
    </row>
    <row r="82" spans="1:6" x14ac:dyDescent="0.25">
      <c r="A82" s="19" t="s">
        <v>83</v>
      </c>
      <c r="B82" s="53"/>
      <c r="C82" s="54"/>
      <c r="D82" s="4"/>
      <c r="E82" s="4"/>
      <c r="F82" s="4"/>
    </row>
    <row r="83" spans="1:6" x14ac:dyDescent="0.25">
      <c r="A83" s="21"/>
      <c r="B83" s="45"/>
    </row>
    <row r="84" spans="1:6" x14ac:dyDescent="0.25">
      <c r="A84" s="17" t="s">
        <v>84</v>
      </c>
    </row>
    <row r="85" spans="1:6" x14ac:dyDescent="0.25">
      <c r="A85" s="17" t="s">
        <v>85</v>
      </c>
    </row>
    <row r="86" spans="1:6" x14ac:dyDescent="0.25">
      <c r="A86" s="17" t="s">
        <v>146</v>
      </c>
    </row>
    <row r="87" spans="1:6" x14ac:dyDescent="0.25">
      <c r="A87" s="17" t="s">
        <v>86</v>
      </c>
    </row>
    <row r="88" spans="1:6" x14ac:dyDescent="0.25">
      <c r="A88" s="17"/>
    </row>
  </sheetData>
  <mergeCells count="46">
    <mergeCell ref="A43:B43"/>
    <mergeCell ref="A41:B41"/>
    <mergeCell ref="A74:G74"/>
    <mergeCell ref="A44:B44"/>
    <mergeCell ref="A45:B45"/>
    <mergeCell ref="A70:B70"/>
    <mergeCell ref="A71:B71"/>
    <mergeCell ref="C70:D70"/>
    <mergeCell ref="C71:D71"/>
    <mergeCell ref="A62:D62"/>
    <mergeCell ref="A66:E66"/>
    <mergeCell ref="A67:E67"/>
    <mergeCell ref="A58:D58"/>
    <mergeCell ref="A3:B3"/>
    <mergeCell ref="A33:B33"/>
    <mergeCell ref="A4:B4"/>
    <mergeCell ref="A7:H7"/>
    <mergeCell ref="A14:B14"/>
    <mergeCell ref="A15:B15"/>
    <mergeCell ref="A17:B17"/>
    <mergeCell ref="A18:B18"/>
    <mergeCell ref="A21:B21"/>
    <mergeCell ref="A20:B20"/>
    <mergeCell ref="A10:B10"/>
    <mergeCell ref="A8:B8"/>
    <mergeCell ref="A75:G77"/>
    <mergeCell ref="A11:H11"/>
    <mergeCell ref="A12:B12"/>
    <mergeCell ref="A23:B23"/>
    <mergeCell ref="A26:B26"/>
    <mergeCell ref="A27:B27"/>
    <mergeCell ref="A29:B29"/>
    <mergeCell ref="A31:B31"/>
    <mergeCell ref="A61:D61"/>
    <mergeCell ref="A50:B50"/>
    <mergeCell ref="A60:D60"/>
    <mergeCell ref="A48:B48"/>
    <mergeCell ref="A49:B49"/>
    <mergeCell ref="A55:H55"/>
    <mergeCell ref="A47:B47"/>
    <mergeCell ref="A59:D59"/>
    <mergeCell ref="A35:B35"/>
    <mergeCell ref="A37:B37"/>
    <mergeCell ref="A38:B38"/>
    <mergeCell ref="A39:B39"/>
    <mergeCell ref="A40:B40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2020-02-20T03:54:54Z</cp:lastPrinted>
  <dcterms:created xsi:type="dcterms:W3CDTF">2013-02-18T04:38:06Z</dcterms:created>
  <dcterms:modified xsi:type="dcterms:W3CDTF">2020-03-19T01:59:26Z</dcterms:modified>
</cp:coreProperties>
</file>