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Фин.отчеты\2019 г. отчеты\УК-0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/>
</workbook>
</file>

<file path=xl/calcChain.xml><?xml version="1.0" encoding="utf-8"?>
<calcChain xmlns="http://schemas.openxmlformats.org/spreadsheetml/2006/main">
  <c r="G32" i="8" l="1"/>
  <c r="G60" i="8"/>
  <c r="F8" i="8"/>
  <c r="F35" i="8"/>
  <c r="F41" i="8"/>
  <c r="E8" i="8"/>
  <c r="E35" i="8"/>
  <c r="E41" i="8"/>
  <c r="D42" i="8"/>
  <c r="G12" i="8"/>
  <c r="G15" i="8"/>
  <c r="G18" i="8"/>
  <c r="G21" i="8"/>
  <c r="G24" i="8"/>
  <c r="G27" i="8"/>
  <c r="G8" i="8"/>
  <c r="G31" i="8"/>
  <c r="G37" i="8"/>
  <c r="G38" i="8"/>
  <c r="G39" i="8"/>
  <c r="G40" i="8"/>
  <c r="G35" i="8"/>
  <c r="G41" i="8"/>
  <c r="H42" i="8"/>
  <c r="F33" i="8"/>
  <c r="F32" i="8"/>
  <c r="E33" i="8"/>
  <c r="E32" i="8"/>
  <c r="H32" i="8"/>
  <c r="H44" i="8"/>
  <c r="H8" i="8"/>
  <c r="H33" i="8"/>
  <c r="H35" i="8"/>
  <c r="H45" i="8"/>
  <c r="H43" i="8"/>
  <c r="F29" i="8"/>
  <c r="G29" i="8"/>
  <c r="E29" i="8"/>
  <c r="F26" i="8"/>
  <c r="G26" i="8"/>
  <c r="F23" i="8"/>
  <c r="G23" i="8"/>
  <c r="F20" i="8"/>
  <c r="G20" i="8"/>
  <c r="F17" i="8"/>
  <c r="G17" i="8"/>
  <c r="F14" i="8"/>
  <c r="G14" i="8"/>
  <c r="H38" i="8"/>
  <c r="H39" i="8"/>
  <c r="H40" i="8"/>
  <c r="H37" i="8"/>
  <c r="D22" i="8"/>
  <c r="D20" i="8"/>
  <c r="F10" i="8"/>
  <c r="G10" i="8"/>
  <c r="D14" i="8"/>
  <c r="D13" i="8"/>
  <c r="D17" i="8"/>
  <c r="D10" i="8"/>
  <c r="E17" i="8"/>
  <c r="H17" i="8"/>
  <c r="H15" i="8"/>
  <c r="F16" i="8"/>
  <c r="E16" i="8"/>
  <c r="H16" i="8"/>
  <c r="C33" i="8"/>
  <c r="C32" i="8"/>
  <c r="C29" i="8"/>
  <c r="C28" i="8"/>
  <c r="C26" i="8"/>
  <c r="C25" i="8"/>
  <c r="C23" i="8"/>
  <c r="C22" i="8"/>
  <c r="C20" i="8"/>
  <c r="C19" i="8"/>
  <c r="C17" i="8"/>
  <c r="C16" i="8"/>
  <c r="C14" i="8"/>
  <c r="C13" i="8"/>
  <c r="C8" i="8"/>
  <c r="C10" i="8"/>
  <c r="C9" i="8"/>
  <c r="H31" i="8"/>
  <c r="G28" i="8"/>
  <c r="G25" i="8"/>
  <c r="G22" i="8"/>
  <c r="G19" i="8"/>
  <c r="G16" i="8"/>
  <c r="G13" i="8"/>
  <c r="F28" i="8"/>
  <c r="E28" i="8"/>
  <c r="E26" i="8"/>
  <c r="F25" i="8"/>
  <c r="E25" i="8"/>
  <c r="E23" i="8"/>
  <c r="F22" i="8"/>
  <c r="E22" i="8"/>
  <c r="E20" i="8"/>
  <c r="F19" i="8"/>
  <c r="E19" i="8"/>
  <c r="E10" i="8"/>
  <c r="F9" i="8"/>
  <c r="E9" i="8"/>
  <c r="E14" i="8"/>
  <c r="D28" i="8"/>
  <c r="D25" i="8"/>
  <c r="D9" i="8"/>
  <c r="G9" i="8"/>
  <c r="H29" i="8"/>
  <c r="H28" i="8"/>
  <c r="H27" i="8"/>
  <c r="H26" i="8"/>
  <c r="H25" i="8"/>
  <c r="H24" i="8"/>
  <c r="H23" i="8"/>
  <c r="H22" i="8"/>
  <c r="H21" i="8"/>
  <c r="H20" i="8"/>
  <c r="H19" i="8"/>
  <c r="H18" i="8"/>
  <c r="H14" i="8"/>
  <c r="E13" i="8"/>
  <c r="F13" i="8"/>
  <c r="H13" i="8"/>
  <c r="H12" i="8"/>
  <c r="H10" i="8"/>
  <c r="H9" i="8"/>
</calcChain>
</file>

<file path=xl/sharedStrings.xml><?xml version="1.0" encoding="utf-8"?>
<sst xmlns="http://schemas.openxmlformats.org/spreadsheetml/2006/main" count="205" uniqueCount="180">
  <si>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</si>
  <si>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</si>
  <si>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</si>
  <si>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</si>
  <si>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</si>
  <si>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</si>
  <si>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</si>
  <si>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</si>
  <si>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</si>
  <si>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</si>
  <si>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</si>
  <si>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</si>
  <si>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</si>
  <si>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</si>
  <si>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</si>
  <si>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</si>
  <si>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</si>
  <si>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</si>
  <si>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</si>
  <si>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</si>
  <si>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</si>
  <si>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</si>
  <si>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</si>
  <si>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</si>
  <si>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</si>
  <si>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</si>
  <si>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</si>
  <si>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</si>
  <si>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</si>
  <si>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</si>
  <si>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</si>
  <si>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</si>
  <si>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</si>
  <si>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</si>
  <si>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</si>
  <si>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</si>
  <si>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</si>
  <si>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</si>
  <si>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</si>
  <si>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</si>
  <si>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</si>
  <si>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</si>
  <si>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</si>
  <si>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</si>
  <si>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</si>
  <si>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</si>
  <si>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</si>
  <si>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</si>
  <si>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</si>
  <si>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</si>
  <si>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</si>
  <si>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</si>
  <si>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</si>
  <si>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</si>
  <si>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</si>
  <si>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</si>
  <si>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 xml:space="preserve">     uk-lr.ru</t>
  </si>
  <si>
    <t>9 этажей</t>
  </si>
  <si>
    <t>нет</t>
  </si>
  <si>
    <t>Наименование работ</t>
  </si>
  <si>
    <t>период</t>
  </si>
  <si>
    <t>количество</t>
  </si>
  <si>
    <t>Вид услуги</t>
  </si>
  <si>
    <t>Тех обслуживание лифтов</t>
  </si>
  <si>
    <t xml:space="preserve">                                     ПЕРЕЧЕНЬ УСЛУГ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</si>
  <si>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</si>
  <si>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</si>
  <si>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</si>
  <si>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</si>
  <si>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</si>
  <si>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</si>
  <si>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</si>
  <si>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</si>
  <si>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</si>
  <si>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</si>
  <si>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</si>
  <si>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</si>
  <si>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</si>
  <si>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</si>
  <si>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</si>
  <si>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</si>
  <si>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</si>
  <si>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</si>
  <si>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Ленинского района"</t>
  </si>
  <si>
    <t>Произв. отдел - 222-03-88</t>
  </si>
  <si>
    <t>Санитар. отдел -222- 21- 60</t>
  </si>
  <si>
    <t>№ 120 по проспекту Красного Знамени</t>
  </si>
  <si>
    <t>ООО " Комфорт"</t>
  </si>
  <si>
    <t>пр-т Кр. Знамени, 96</t>
  </si>
  <si>
    <t>2222 - 016</t>
  </si>
  <si>
    <t xml:space="preserve"> </t>
  </si>
  <si>
    <t>1988 год</t>
  </si>
  <si>
    <t>7 подъездов</t>
  </si>
  <si>
    <t>7 лифтов</t>
  </si>
  <si>
    <t>7 м/проводов</t>
  </si>
  <si>
    <t>проспект Красного Знамени, 120</t>
  </si>
  <si>
    <t>от 27 апреля 2005 г. серия 25 № 01277949</t>
  </si>
  <si>
    <t>договор Управления</t>
  </si>
  <si>
    <r>
      <t xml:space="preserve">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01 января 2008 года</t>
    </r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</si>
  <si>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</si>
  <si>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</si>
  <si>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</si>
  <si>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</si>
  <si>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</si>
  <si>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</si>
  <si>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</si>
  <si>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</si>
  <si>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</si>
  <si>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</si>
  <si>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</si>
  <si>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</si>
  <si>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</si>
  <si>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</si>
  <si>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7 шт</t>
  </si>
  <si>
    <t>urlr2006@mail.ru</t>
  </si>
  <si>
    <t>ул.Тунгусская,8</t>
  </si>
  <si>
    <t>количество проживающих</t>
  </si>
  <si>
    <t>итого по дому:</t>
  </si>
  <si>
    <t>сумма, т.р.</t>
  </si>
  <si>
    <t>исполнитель</t>
  </si>
  <si>
    <t>Ресо-Гарантия</t>
  </si>
  <si>
    <t>Часть 2.( форма 2.8 стандарта раскрытия информации)</t>
  </si>
  <si>
    <t>тариф</t>
  </si>
  <si>
    <t>переплата потребителями</t>
  </si>
  <si>
    <t>задолженность потребителей</t>
  </si>
  <si>
    <t>Всего д/средств с учетом остатков</t>
  </si>
  <si>
    <t>часть 3.</t>
  </si>
  <si>
    <t>ООО " Территория"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</si>
  <si>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</si>
  <si>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</si>
  <si>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</si>
  <si>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</si>
  <si>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</si>
  <si>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Инфовира</t>
  </si>
  <si>
    <t>Обслуживание УУТЭ</t>
  </si>
  <si>
    <t>12 мес</t>
  </si>
  <si>
    <t>Всего: 4345,8 кв.м.</t>
  </si>
  <si>
    <t xml:space="preserve">                       Отчет ООО "Управляющей компании Ленинского района"  за 2019 г.</t>
  </si>
  <si>
    <t>Тяптин Андрей Александрович</t>
  </si>
  <si>
    <t>ООО "Восток-Мегаполис"</t>
  </si>
  <si>
    <t>14921,70 кв.м.</t>
  </si>
  <si>
    <t>655 чел</t>
  </si>
  <si>
    <t>1.Отчет об исполнении договора управления за 2019 г.(тыс.р.)</t>
  </si>
  <si>
    <t>переходящие остатки д/ср-в на начало 01.01. 2019 г.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</si>
  <si>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</si>
  <si>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 2019 г.</t>
  </si>
  <si>
    <t>3. Перечень работ, выполненных по статье " текущий ремонт"  в 2019 году.</t>
  </si>
  <si>
    <t>сумма снижения в рублях</t>
  </si>
  <si>
    <t xml:space="preserve">план по статье "текущий ремонт" на 2020 год.  </t>
  </si>
  <si>
    <t>А.А.Тяптин</t>
  </si>
  <si>
    <t>Экономич. отдел - 220-50-87</t>
  </si>
  <si>
    <t>2019 год</t>
  </si>
  <si>
    <t>Обязательное страхование лифтов</t>
  </si>
  <si>
    <t>Замена ручки пластикового окна</t>
  </si>
  <si>
    <t>1 шт</t>
  </si>
  <si>
    <t>АЛМИ</t>
  </si>
  <si>
    <t>Ремонт и установка лавочек</t>
  </si>
  <si>
    <t>5 шт</t>
  </si>
  <si>
    <t>Позитив Плюс</t>
  </si>
  <si>
    <t>Установка леерных ограждений на крыльце</t>
  </si>
  <si>
    <t>1 комплекс</t>
  </si>
  <si>
    <t>ВладНержСтрой</t>
  </si>
  <si>
    <t>Установка песочницы, дивана паркового на дет.площ</t>
  </si>
  <si>
    <t>6 шт</t>
  </si>
  <si>
    <t>Игра ВЛ</t>
  </si>
  <si>
    <t>Асфальтобетонные покрытия придомовой территории</t>
  </si>
  <si>
    <t>1123,3 м2</t>
  </si>
  <si>
    <t>ТЕХАВТОДОР</t>
  </si>
  <si>
    <t>Замена троса ОС лифта - п.1</t>
  </si>
  <si>
    <t>Лифт ДВ</t>
  </si>
  <si>
    <t xml:space="preserve">Замена трубопровода канализации в подвале </t>
  </si>
  <si>
    <t>28 пм</t>
  </si>
  <si>
    <t>Комфорт</t>
  </si>
  <si>
    <t>Аварийная замена стояка канализации кв. 160, 164</t>
  </si>
  <si>
    <t>5 пм</t>
  </si>
  <si>
    <t xml:space="preserve"> Предложение Управляющей компании :1. Оборудование слуховых проемов в подвальном помещении.Собственникам, необходимо представить протокол общего собрания о  проведении указанных работ, либо принять  собственное решение и направить  в Управляющую компанию для формирования плана текущего ремонта на 2020 год.</t>
  </si>
  <si>
    <t>ИСП:</t>
  </si>
  <si>
    <t>Эл. энергия на содержание ОИ МКД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</si>
  <si>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382/03   от   02.03.2020 год </t>
    </r>
  </si>
  <si>
    <t xml:space="preserve">              ООО "Управляющая компания Ленинского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</si>
</sst>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;[Red]0.00"/>
    <numFmt numFmtId="167" formatCode="#,##0.00;[Red]#,##0.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8" xfId="1" applyNumberFormat="1" applyFont="1" applyFill="1" applyBorder="1" applyAlignment="1">
      <alignment horizontal="center"/>
    </xf>
    <xf numFmtId="0" fontId="10" fillId="0" borderId="8" xfId="1" applyFont="1" applyFill="1" applyBorder="1" applyAlignment="1"/>
    <xf numFmtId="49" fontId="10" fillId="0" borderId="5" xfId="1" applyNumberFormat="1" applyFont="1" applyFill="1" applyBorder="1" applyAlignment="1">
      <alignment horizontal="center"/>
    </xf>
    <xf numFmtId="0" fontId="10" fillId="0" borderId="5" xfId="1" applyFont="1" applyFill="1" applyBorder="1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1" xfId="0" applyBorder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0" fillId="0" borderId="1" xfId="1" applyFont="1" applyFill="1" applyBorder="1" applyAlignment="1">
      <alignment horizontal="center"/>
    </xf>
    <xf numFmtId="2" fontId="10" fillId="0" borderId="1" xfId="1" applyNumberFormat="1" applyFont="1" applyFill="1" applyBorder="1" applyAlignment="1">
      <alignment wrapText="1"/>
    </xf>
    <xf numFmtId="0" fontId="3" fillId="0" borderId="1" xfId="0" applyFont="1" applyFill="1" applyBorder="1"/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9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9" fillId="0" borderId="2" xfId="0" applyNumberFormat="1" applyFont="1" applyFill="1" applyBorder="1" applyAlignment="1"/>
    <xf numFmtId="4" fontId="4" fillId="0" borderId="7" xfId="0" applyNumberFormat="1" applyFont="1" applyBorder="1" applyAlignment="1"/>
    <xf numFmtId="4" fontId="3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left"/>
    </xf>
    <xf numFmtId="4" fontId="3" fillId="0" borderId="7" xfId="0" applyNumberFormat="1" applyFont="1" applyFill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7" xfId="0" applyNumberFormat="1" applyFont="1" applyBorder="1"/>
    <xf numFmtId="4" fontId="0" fillId="0" borderId="1" xfId="0" applyNumberFormat="1" applyBorder="1" applyAlignment="1">
      <alignment horizontal="center"/>
    </xf>
    <xf numFmtId="4" fontId="3" fillId="2" borderId="1" xfId="3" applyNumberFormat="1" applyFont="1" applyFill="1" applyBorder="1" applyAlignment="1">
      <alignment horizontal="center"/>
    </xf>
    <xf numFmtId="4" fontId="9" fillId="2" borderId="1" xfId="3" applyNumberFormat="1" applyFont="1" applyFill="1" applyBorder="1" applyAlignment="1">
      <alignment horizontal="center"/>
    </xf>
    <xf numFmtId="4" fontId="9" fillId="2" borderId="1" xfId="3" applyNumberFormat="1" applyFont="1" applyFill="1" applyBorder="1" applyAlignment="1"/>
    <xf numFmtId="4" fontId="9" fillId="0" borderId="3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/>
    </xf>
    <xf numFmtId="0" fontId="17" fillId="0" borderId="1" xfId="0" applyFont="1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0" fontId="4" fillId="0" borderId="0" xfId="0" applyFont="1" applyBorder="1"/>
    <xf numFmtId="167" fontId="12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7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7" xfId="2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2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6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0" fillId="0" borderId="7" xfId="0" applyBorder="1" applyAlignment="1">
      <alignment horizontal="center"/>
    </xf>
    <xf numFmtId="4" fontId="9" fillId="0" borderId="2" xfId="0" applyNumberFormat="1" applyFont="1" applyFill="1" applyBorder="1" applyAlignment="1"/>
    <xf numFmtId="4" fontId="4" fillId="0" borderId="7" xfId="0" applyNumberFormat="1" applyFont="1" applyBorder="1" applyAlignment="1"/>
    <xf numFmtId="4" fontId="0" fillId="0" borderId="7" xfId="0" applyNumberFormat="1" applyBorder="1" applyAlignment="1"/>
    <xf numFmtId="4" fontId="3" fillId="0" borderId="2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6" xfId="0" applyNumberFormat="1" applyBorder="1" applyAlignment="1"/>
    <xf numFmtId="4" fontId="3" fillId="0" borderId="2" xfId="0" applyNumberFormat="1" applyFont="1" applyFill="1" applyBorder="1" applyAlignment="1">
      <alignment horizontal="left" wrapText="1"/>
    </xf>
    <xf numFmtId="4" fontId="3" fillId="0" borderId="7" xfId="0" applyNumberFormat="1" applyFont="1" applyBorder="1" applyAlignment="1">
      <alignment horizontal="left" wrapText="1"/>
    </xf>
    <xf numFmtId="4" fontId="9" fillId="0" borderId="2" xfId="0" applyNumberFormat="1" applyFont="1" applyFill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7" xfId="0" applyNumberFormat="1" applyBorder="1" applyAlignment="1">
      <alignment horizontal="center"/>
    </xf>
    <xf numFmtId="4" fontId="3" fillId="0" borderId="4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9" fillId="0" borderId="1" xfId="0" applyNumberFormat="1" applyFont="1" applyFill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2" fillId="0" borderId="2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6" xfId="0" applyBorder="1" applyAlignment="1">
      <alignment horizontal="center"/>
    </xf>
    <xf numFmtId="4" fontId="9" fillId="2" borderId="1" xfId="3" applyNumberFormat="1" applyFont="1" applyFill="1" applyBorder="1" applyAlignment="1">
      <alignment wrapText="1"/>
    </xf>
    <xf numFmtId="4" fontId="0" fillId="2" borderId="1" xfId="3" applyNumberFormat="1" applyFont="1" applyFill="1" applyBorder="1" applyAlignment="1">
      <alignment wrapText="1"/>
    </xf>
    <xf numFmtId="4" fontId="9" fillId="0" borderId="1" xfId="0" applyNumberFormat="1" applyFont="1" applyFill="1" applyBorder="1" applyAlignment="1"/>
    <xf numFmtId="4" fontId="4" fillId="0" borderId="1" xfId="0" applyNumberFormat="1" applyFont="1" applyBorder="1" applyAlignment="1"/>
    <xf numFmtId="4" fontId="3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Alignment="1"/>
    <xf numFmtId="4" fontId="3" fillId="0" borderId="1" xfId="0" applyNumberFormat="1" applyFont="1" applyFill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</cellXfs>
  <cellStyles count="4">
    <cellStyle name="Гиперссылка" xfId="2" builtinId="8"/>
    <cellStyle name="Денежный" xfId="3" builtinId="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r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="120" zoomScaleNormal="120" workbookViewId="0">
      <selection activeCell="E15" sqref="E15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137</v>
      </c>
      <c r="C1" s="1"/>
    </row>
    <row r="2" spans="1:4" ht="15" customHeight="1" x14ac:dyDescent="0.25">
      <c r="A2" s="2" t="s">
        <v>51</v>
      </c>
      <c r="C2" s="4"/>
    </row>
    <row r="3" spans="1:4" ht="15.75" x14ac:dyDescent="0.25">
      <c r="B3" s="4" t="s">
        <v>11</v>
      </c>
      <c r="C3" s="22" t="s">
        <v>86</v>
      </c>
    </row>
    <row r="4" spans="1:4" ht="14.25" customHeight="1" x14ac:dyDescent="0.25">
      <c r="A4" s="20" t="s">
        <v>178</v>
      </c>
      <c r="C4" s="4"/>
    </row>
    <row r="5" spans="1:4" ht="15" customHeight="1" x14ac:dyDescent="0.25">
      <c r="A5" s="4" t="s">
        <v>9</v>
      </c>
      <c r="C5" s="4"/>
    </row>
    <row r="6" spans="1:4" s="21" customFormat="1" ht="12.75" customHeight="1" x14ac:dyDescent="0.25">
      <c r="A6" s="4" t="s">
        <v>52</v>
      </c>
      <c r="C6" s="19"/>
    </row>
    <row r="7" spans="1:4" s="21" customFormat="1" ht="12.75" customHeight="1" x14ac:dyDescent="0.2">
      <c r="A7" s="19"/>
      <c r="C7" s="19"/>
    </row>
    <row r="8" spans="1:4" s="3" customFormat="1" ht="15" customHeight="1" x14ac:dyDescent="0.25">
      <c r="A8" s="11" t="s">
        <v>0</v>
      </c>
      <c r="B8" s="12" t="s">
        <v>10</v>
      </c>
      <c r="C8" s="25" t="s">
        <v>179</v>
      </c>
      <c r="D8" s="58"/>
    </row>
    <row r="9" spans="1:4" s="3" customFormat="1" ht="12" customHeight="1" x14ac:dyDescent="0.25">
      <c r="A9" s="11" t="s">
        <v>1</v>
      </c>
      <c r="B9" s="12" t="s">
        <v>12</v>
      </c>
      <c r="C9" s="103" t="s">
        <v>138</v>
      </c>
      <c r="D9" s="104"/>
    </row>
    <row r="10" spans="1:4" s="3" customFormat="1" ht="24" customHeight="1" x14ac:dyDescent="0.25">
      <c r="A10" s="11" t="s">
        <v>2</v>
      </c>
      <c r="B10" s="13" t="s">
        <v>13</v>
      </c>
      <c r="C10" s="96" t="s">
        <v>96</v>
      </c>
      <c r="D10" s="97"/>
    </row>
    <row r="11" spans="1:4" s="3" customFormat="1" ht="15" customHeight="1" x14ac:dyDescent="0.25">
      <c r="A11" s="11" t="s">
        <v>3</v>
      </c>
      <c r="B11" s="12" t="s">
        <v>14</v>
      </c>
      <c r="C11" s="103" t="s">
        <v>15</v>
      </c>
      <c r="D11" s="104"/>
    </row>
    <row r="12" spans="1:4" s="3" customFormat="1" ht="15" customHeight="1" x14ac:dyDescent="0.25">
      <c r="A12" s="45" t="s">
        <v>4</v>
      </c>
      <c r="B12" s="46" t="s">
        <v>99</v>
      </c>
      <c r="C12" s="56" t="s">
        <v>100</v>
      </c>
      <c r="D12" s="56" t="s">
        <v>101</v>
      </c>
    </row>
    <row r="13" spans="1:4" s="3" customFormat="1" ht="15" customHeight="1" x14ac:dyDescent="0.25">
      <c r="A13" s="47"/>
      <c r="B13" s="48"/>
      <c r="C13" s="56" t="s">
        <v>102</v>
      </c>
      <c r="D13" s="56" t="s">
        <v>103</v>
      </c>
    </row>
    <row r="14" spans="1:4" s="3" customFormat="1" ht="15" customHeight="1" x14ac:dyDescent="0.25">
      <c r="A14" s="47"/>
      <c r="B14" s="48"/>
      <c r="C14" s="56" t="s">
        <v>104</v>
      </c>
      <c r="D14" s="56" t="s">
        <v>105</v>
      </c>
    </row>
    <row r="15" spans="1:4" s="3" customFormat="1" ht="15" customHeight="1" x14ac:dyDescent="0.25">
      <c r="A15" s="47"/>
      <c r="B15" s="48"/>
      <c r="C15" s="56" t="s">
        <v>106</v>
      </c>
      <c r="D15" s="56" t="s">
        <v>108</v>
      </c>
    </row>
    <row r="16" spans="1:4" s="3" customFormat="1" ht="15" customHeight="1" x14ac:dyDescent="0.25">
      <c r="A16" s="47"/>
      <c r="B16" s="48"/>
      <c r="C16" s="56" t="s">
        <v>107</v>
      </c>
      <c r="D16" s="56" t="s">
        <v>101</v>
      </c>
    </row>
    <row r="17" spans="1:5" s="3" customFormat="1" ht="15" customHeight="1" x14ac:dyDescent="0.25">
      <c r="A17" s="47"/>
      <c r="B17" s="48"/>
      <c r="C17" s="56" t="s">
        <v>109</v>
      </c>
      <c r="D17" s="56" t="s">
        <v>110</v>
      </c>
    </row>
    <row r="18" spans="1:5" s="3" customFormat="1" ht="15" customHeight="1" x14ac:dyDescent="0.25">
      <c r="A18" s="49"/>
      <c r="B18" s="50"/>
      <c r="C18" s="56" t="s">
        <v>111</v>
      </c>
      <c r="D18" s="56" t="s">
        <v>112</v>
      </c>
    </row>
    <row r="19" spans="1:5" s="3" customFormat="1" ht="14.25" customHeight="1" x14ac:dyDescent="0.25">
      <c r="A19" s="11" t="s">
        <v>5</v>
      </c>
      <c r="B19" s="12" t="s">
        <v>16</v>
      </c>
      <c r="C19" s="105" t="s">
        <v>114</v>
      </c>
      <c r="D19" s="106"/>
    </row>
    <row r="20" spans="1:5" s="3" customFormat="1" ht="23.25" x14ac:dyDescent="0.25">
      <c r="A20" s="11" t="s">
        <v>6</v>
      </c>
      <c r="B20" s="57" t="s">
        <v>17</v>
      </c>
      <c r="C20" s="107" t="s">
        <v>56</v>
      </c>
      <c r="D20" s="108"/>
    </row>
    <row r="21" spans="1:5" s="3" customFormat="1" ht="16.5" customHeight="1" x14ac:dyDescent="0.25">
      <c r="A21" s="11" t="s">
        <v>7</v>
      </c>
      <c r="B21" s="12" t="s">
        <v>18</v>
      </c>
      <c r="C21" s="96" t="s">
        <v>19</v>
      </c>
      <c r="D21" s="97"/>
    </row>
    <row r="22" spans="1:5" s="3" customFormat="1" ht="16.5" customHeight="1" x14ac:dyDescent="0.25">
      <c r="A22" s="23"/>
      <c r="B22" s="24"/>
      <c r="C22" s="23"/>
      <c r="D22" s="23"/>
    </row>
    <row r="23" spans="1:5" s="5" customFormat="1" ht="15.75" customHeight="1" x14ac:dyDescent="0.25">
      <c r="A23" s="8" t="s">
        <v>20</v>
      </c>
      <c r="B23" s="15"/>
      <c r="C23" s="15"/>
      <c r="D23" s="15"/>
    </row>
    <row r="24" spans="1:5" s="5" customFormat="1" ht="15.75" customHeight="1" x14ac:dyDescent="0.25">
      <c r="A24" s="14"/>
      <c r="B24" s="15"/>
      <c r="C24" s="15"/>
      <c r="D24" s="15"/>
    </row>
    <row r="25" spans="1:5" ht="21.75" customHeight="1" x14ac:dyDescent="0.25">
      <c r="A25" s="6"/>
      <c r="B25" s="16" t="s">
        <v>21</v>
      </c>
      <c r="C25" s="7" t="s">
        <v>22</v>
      </c>
      <c r="D25" s="9" t="s">
        <v>23</v>
      </c>
    </row>
    <row r="26" spans="1:5" s="5" customFormat="1" ht="28.5" customHeight="1" x14ac:dyDescent="0.25">
      <c r="A26" s="98" t="s">
        <v>26</v>
      </c>
      <c r="B26" s="99"/>
      <c r="C26" s="99"/>
      <c r="D26" s="100"/>
    </row>
    <row r="27" spans="1:5" s="5" customFormat="1" ht="15" customHeight="1" x14ac:dyDescent="0.25">
      <c r="A27" s="27"/>
      <c r="B27" s="28"/>
      <c r="C27" s="28"/>
      <c r="D27" s="29"/>
    </row>
    <row r="28" spans="1:5" ht="13.5" customHeight="1" x14ac:dyDescent="0.25">
      <c r="A28" s="7">
        <v>1</v>
      </c>
      <c r="B28" s="6" t="s">
        <v>127</v>
      </c>
      <c r="C28" s="6" t="s">
        <v>24</v>
      </c>
      <c r="D28" s="6" t="s">
        <v>25</v>
      </c>
    </row>
    <row r="29" spans="1:5" x14ac:dyDescent="0.25">
      <c r="A29" s="18" t="s">
        <v>27</v>
      </c>
      <c r="B29" s="17"/>
      <c r="C29" s="17"/>
      <c r="D29" s="17"/>
    </row>
    <row r="30" spans="1:5" ht="12.75" customHeight="1" x14ac:dyDescent="0.25">
      <c r="A30" s="7">
        <v>1</v>
      </c>
      <c r="B30" s="6" t="s">
        <v>87</v>
      </c>
      <c r="C30" s="6" t="s">
        <v>88</v>
      </c>
      <c r="D30" s="6" t="s">
        <v>89</v>
      </c>
      <c r="E30" t="s">
        <v>90</v>
      </c>
    </row>
    <row r="31" spans="1:5" x14ac:dyDescent="0.25">
      <c r="A31" s="18" t="s">
        <v>42</v>
      </c>
      <c r="B31" s="17"/>
      <c r="C31" s="17"/>
      <c r="D31" s="17"/>
    </row>
    <row r="32" spans="1:5" ht="13.5" customHeight="1" x14ac:dyDescent="0.25">
      <c r="A32" s="18" t="s">
        <v>43</v>
      </c>
      <c r="B32" s="17"/>
      <c r="C32" s="17"/>
      <c r="D32" s="17"/>
    </row>
    <row r="33" spans="1:4" ht="12" customHeight="1" x14ac:dyDescent="0.25">
      <c r="A33" s="7">
        <v>1</v>
      </c>
      <c r="B33" s="6" t="s">
        <v>139</v>
      </c>
      <c r="C33" s="6" t="s">
        <v>115</v>
      </c>
      <c r="D33" s="6" t="s">
        <v>28</v>
      </c>
    </row>
    <row r="34" spans="1:4" x14ac:dyDescent="0.25">
      <c r="A34" s="18" t="s">
        <v>29</v>
      </c>
      <c r="B34" s="17"/>
      <c r="C34" s="17"/>
      <c r="D34" s="17"/>
    </row>
    <row r="35" spans="1:4" ht="14.25" customHeight="1" x14ac:dyDescent="0.25">
      <c r="A35" s="7">
        <v>1</v>
      </c>
      <c r="B35" s="6" t="s">
        <v>30</v>
      </c>
      <c r="C35" s="6" t="s">
        <v>24</v>
      </c>
      <c r="D35" s="6" t="s">
        <v>31</v>
      </c>
    </row>
    <row r="36" spans="1:4" ht="13.5" customHeight="1" x14ac:dyDescent="0.25">
      <c r="A36" s="18" t="s">
        <v>32</v>
      </c>
      <c r="B36" s="17"/>
      <c r="C36" s="17"/>
      <c r="D36" s="17"/>
    </row>
    <row r="37" spans="1:4" x14ac:dyDescent="0.25">
      <c r="A37" s="7">
        <v>1</v>
      </c>
      <c r="B37" s="6" t="s">
        <v>33</v>
      </c>
      <c r="C37" s="6" t="s">
        <v>24</v>
      </c>
      <c r="D37" s="6" t="s">
        <v>25</v>
      </c>
    </row>
    <row r="38" spans="1:4" x14ac:dyDescent="0.25">
      <c r="A38" s="26"/>
      <c r="B38" s="10"/>
      <c r="C38" s="10"/>
      <c r="D38" s="10"/>
    </row>
    <row r="39" spans="1:4" x14ac:dyDescent="0.25">
      <c r="A39" s="4" t="s">
        <v>50</v>
      </c>
      <c r="B39" s="17"/>
      <c r="C39" s="17"/>
      <c r="D39" s="17"/>
    </row>
    <row r="40" spans="1:4" x14ac:dyDescent="0.25">
      <c r="A40" s="7">
        <v>1</v>
      </c>
      <c r="B40" s="6" t="s">
        <v>34</v>
      </c>
      <c r="C40" s="101" t="s">
        <v>91</v>
      </c>
      <c r="D40" s="102"/>
    </row>
    <row r="41" spans="1:4" x14ac:dyDescent="0.25">
      <c r="A41" s="7">
        <v>2</v>
      </c>
      <c r="B41" s="6" t="s">
        <v>36</v>
      </c>
      <c r="C41" s="95" t="s">
        <v>57</v>
      </c>
      <c r="D41" s="95"/>
    </row>
    <row r="42" spans="1:4" ht="15" customHeight="1" x14ac:dyDescent="0.25">
      <c r="A42" s="7">
        <v>3</v>
      </c>
      <c r="B42" s="6" t="s">
        <v>37</v>
      </c>
      <c r="C42" s="95" t="s">
        <v>92</v>
      </c>
      <c r="D42" s="95"/>
    </row>
    <row r="43" spans="1:4" x14ac:dyDescent="0.25">
      <c r="A43" s="7">
        <v>4</v>
      </c>
      <c r="B43" s="6" t="s">
        <v>35</v>
      </c>
      <c r="C43" s="95" t="s">
        <v>93</v>
      </c>
      <c r="D43" s="95"/>
    </row>
    <row r="44" spans="1:4" x14ac:dyDescent="0.25">
      <c r="A44" s="7">
        <v>5</v>
      </c>
      <c r="B44" s="6" t="s">
        <v>38</v>
      </c>
      <c r="C44" s="95" t="s">
        <v>94</v>
      </c>
      <c r="D44" s="95"/>
    </row>
    <row r="45" spans="1:4" x14ac:dyDescent="0.25">
      <c r="A45" s="7">
        <v>6</v>
      </c>
      <c r="B45" s="6" t="s">
        <v>39</v>
      </c>
      <c r="C45" s="95" t="s">
        <v>140</v>
      </c>
      <c r="D45" s="95"/>
    </row>
    <row r="46" spans="1:4" ht="15" customHeight="1" x14ac:dyDescent="0.25">
      <c r="A46" s="7">
        <v>7</v>
      </c>
      <c r="B46" s="6" t="s">
        <v>40</v>
      </c>
      <c r="C46" s="101" t="s">
        <v>58</v>
      </c>
      <c r="D46" s="102"/>
    </row>
    <row r="47" spans="1:4" x14ac:dyDescent="0.25">
      <c r="A47" s="7">
        <v>8</v>
      </c>
      <c r="B47" s="6" t="s">
        <v>41</v>
      </c>
      <c r="C47" s="101" t="s">
        <v>136</v>
      </c>
      <c r="D47" s="102"/>
    </row>
    <row r="48" spans="1:4" x14ac:dyDescent="0.25">
      <c r="A48" s="7">
        <v>9</v>
      </c>
      <c r="B48" s="6" t="s">
        <v>116</v>
      </c>
      <c r="C48" s="101" t="s">
        <v>141</v>
      </c>
      <c r="D48" s="102"/>
    </row>
    <row r="49" spans="1:4" x14ac:dyDescent="0.25">
      <c r="A49" s="7">
        <v>10</v>
      </c>
      <c r="B49" s="6" t="s">
        <v>97</v>
      </c>
      <c r="C49" s="53" t="s">
        <v>98</v>
      </c>
      <c r="D49" s="53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6">
    <mergeCell ref="C48:D48"/>
    <mergeCell ref="C45:D45"/>
    <mergeCell ref="C46:D46"/>
    <mergeCell ref="C47:D47"/>
    <mergeCell ref="C44:D44"/>
    <mergeCell ref="C9:D9"/>
    <mergeCell ref="C10:D10"/>
    <mergeCell ref="C11:D11"/>
    <mergeCell ref="C19:D19"/>
    <mergeCell ref="C20:D20"/>
    <mergeCell ref="C43:D43"/>
    <mergeCell ref="C21:D21"/>
    <mergeCell ref="A26:D26"/>
    <mergeCell ref="C40:D40"/>
    <mergeCell ref="C41:D41"/>
    <mergeCell ref="C42:D42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29" zoomScale="130" zoomScaleNormal="130" workbookViewId="0">
      <selection activeCell="I38" sqref="I38"/>
    </sheetView>
  </sheetViews>
  <sheetFormatPr defaultRowHeight="15" x14ac:dyDescent="0.25"/>
  <cols>
    <col min="1" max="1" width="15.85546875" customWidth="1"/>
    <col min="2" max="2" width="13.42578125" style="30" customWidth="1"/>
    <col min="3" max="3" width="8.5703125" style="30" customWidth="1"/>
    <col min="4" max="4" width="8.28515625" customWidth="1"/>
    <col min="5" max="5" width="9" customWidth="1"/>
    <col min="6" max="6" width="9.7109375" customWidth="1"/>
    <col min="7" max="7" width="11.85546875" customWidth="1"/>
    <col min="8" max="8" width="13.28515625" customWidth="1"/>
  </cols>
  <sheetData>
    <row r="1" spans="1:8" x14ac:dyDescent="0.25">
      <c r="A1" s="59" t="s">
        <v>121</v>
      </c>
      <c r="B1" s="60"/>
      <c r="C1" s="61"/>
      <c r="D1" s="61"/>
      <c r="E1" s="60"/>
      <c r="F1" s="60"/>
      <c r="G1" s="60"/>
      <c r="H1" s="60"/>
    </row>
    <row r="2" spans="1:8" ht="13.5" customHeight="1" x14ac:dyDescent="0.25">
      <c r="A2" s="59" t="s">
        <v>142</v>
      </c>
      <c r="B2" s="60"/>
      <c r="C2" s="61"/>
      <c r="D2" s="61"/>
      <c r="E2" s="60"/>
      <c r="F2" s="60"/>
      <c r="G2" s="60"/>
      <c r="H2" s="60"/>
    </row>
    <row r="3" spans="1:8" ht="56.25" customHeight="1" x14ac:dyDescent="0.25">
      <c r="A3" s="117" t="s">
        <v>64</v>
      </c>
      <c r="B3" s="118"/>
      <c r="C3" s="62" t="s">
        <v>122</v>
      </c>
      <c r="D3" s="63" t="s">
        <v>65</v>
      </c>
      <c r="E3" s="63" t="s">
        <v>66</v>
      </c>
      <c r="F3" s="63" t="s">
        <v>67</v>
      </c>
      <c r="G3" s="64" t="s">
        <v>68</v>
      </c>
      <c r="H3" s="63" t="s">
        <v>69</v>
      </c>
    </row>
    <row r="4" spans="1:8" ht="27.75" customHeight="1" x14ac:dyDescent="0.25">
      <c r="A4" s="126" t="s">
        <v>143</v>
      </c>
      <c r="B4" s="127"/>
      <c r="C4" s="62"/>
      <c r="D4" s="63">
        <v>403.04</v>
      </c>
      <c r="E4" s="63"/>
      <c r="F4" s="63"/>
      <c r="G4" s="64"/>
      <c r="H4" s="63"/>
    </row>
    <row r="5" spans="1:8" ht="14.25" customHeight="1" x14ac:dyDescent="0.25">
      <c r="A5" s="65" t="s">
        <v>123</v>
      </c>
      <c r="B5" s="66"/>
      <c r="C5" s="62"/>
      <c r="D5" s="67">
        <v>822.55</v>
      </c>
      <c r="E5" s="63"/>
      <c r="F5" s="63"/>
      <c r="G5" s="64"/>
      <c r="H5" s="63"/>
    </row>
    <row r="6" spans="1:8" ht="16.5" customHeight="1" x14ac:dyDescent="0.25">
      <c r="A6" s="65" t="s">
        <v>124</v>
      </c>
      <c r="B6" s="66"/>
      <c r="C6" s="62"/>
      <c r="D6" s="63">
        <v>-419.51</v>
      </c>
      <c r="E6" s="63"/>
      <c r="F6" s="63"/>
      <c r="G6" s="64"/>
      <c r="H6" s="63"/>
    </row>
    <row r="7" spans="1:8" ht="15" customHeight="1" x14ac:dyDescent="0.25">
      <c r="A7" s="122" t="s">
        <v>144</v>
      </c>
      <c r="B7" s="121"/>
      <c r="C7" s="121"/>
      <c r="D7" s="121"/>
      <c r="E7" s="121"/>
      <c r="F7" s="121"/>
      <c r="G7" s="121"/>
      <c r="H7" s="128"/>
    </row>
    <row r="8" spans="1:8" ht="17.25" customHeight="1" x14ac:dyDescent="0.25">
      <c r="A8" s="117" t="s">
        <v>70</v>
      </c>
      <c r="B8" s="119"/>
      <c r="C8" s="68">
        <f>C12+C15+C18+C21+C24+C27</f>
        <v>21.490000000000002</v>
      </c>
      <c r="D8" s="69">
        <v>-362.97</v>
      </c>
      <c r="E8" s="69">
        <f>E12+E15+E18+E21+E24+E27</f>
        <v>3796.6100000000006</v>
      </c>
      <c r="F8" s="69">
        <f>F12+F15+F18+F21+F24+F27</f>
        <v>3698.74</v>
      </c>
      <c r="G8" s="69">
        <f>G12+G15+G18+G21+G24+G27</f>
        <v>3698.74</v>
      </c>
      <c r="H8" s="67">
        <f>F8-E8+D8</f>
        <v>-460.84000000000083</v>
      </c>
    </row>
    <row r="9" spans="1:8" x14ac:dyDescent="0.25">
      <c r="A9" s="70" t="s">
        <v>71</v>
      </c>
      <c r="B9" s="71"/>
      <c r="C9" s="67">
        <f>C8-C10</f>
        <v>19.341000000000001</v>
      </c>
      <c r="D9" s="67">
        <f>D8-D10</f>
        <v>-326.673</v>
      </c>
      <c r="E9" s="67">
        <f>E8-E10</f>
        <v>3416.9490000000005</v>
      </c>
      <c r="F9" s="67">
        <f>F8-F10</f>
        <v>3328.866</v>
      </c>
      <c r="G9" s="67">
        <f>G8-G10</f>
        <v>3328.866</v>
      </c>
      <c r="H9" s="67">
        <f>F9-E9+D9</f>
        <v>-414.75600000000054</v>
      </c>
    </row>
    <row r="10" spans="1:8" x14ac:dyDescent="0.25">
      <c r="A10" s="120" t="s">
        <v>72</v>
      </c>
      <c r="B10" s="121"/>
      <c r="C10" s="67">
        <f>C8*10%</f>
        <v>2.1490000000000005</v>
      </c>
      <c r="D10" s="67">
        <f>D8*10%</f>
        <v>-36.297000000000004</v>
      </c>
      <c r="E10" s="67">
        <f>E8*10%</f>
        <v>379.66100000000006</v>
      </c>
      <c r="F10" s="67">
        <f t="shared" ref="F10:G10" si="0">F8*10%</f>
        <v>369.87400000000002</v>
      </c>
      <c r="G10" s="67">
        <f t="shared" si="0"/>
        <v>369.87400000000002</v>
      </c>
      <c r="H10" s="67">
        <f>F10-E10+D10</f>
        <v>-46.084000000000039</v>
      </c>
    </row>
    <row r="11" spans="1:8" ht="12.75" customHeight="1" x14ac:dyDescent="0.25">
      <c r="A11" s="122" t="s">
        <v>73</v>
      </c>
      <c r="B11" s="123"/>
      <c r="C11" s="123"/>
      <c r="D11" s="123"/>
      <c r="E11" s="123"/>
      <c r="F11" s="123"/>
      <c r="G11" s="123"/>
      <c r="H11" s="119"/>
    </row>
    <row r="12" spans="1:8" x14ac:dyDescent="0.25">
      <c r="A12" s="124" t="s">
        <v>53</v>
      </c>
      <c r="B12" s="125"/>
      <c r="C12" s="68">
        <v>5.75</v>
      </c>
      <c r="D12" s="69">
        <v>-99.18</v>
      </c>
      <c r="E12" s="69">
        <v>1026.23</v>
      </c>
      <c r="F12" s="69">
        <v>1000.28</v>
      </c>
      <c r="G12" s="69">
        <f>F12</f>
        <v>1000.28</v>
      </c>
      <c r="H12" s="67">
        <f t="shared" ref="H12:H29" si="1">F12-E12+D12</f>
        <v>-125.13000000000005</v>
      </c>
    </row>
    <row r="13" spans="1:8" x14ac:dyDescent="0.25">
      <c r="A13" s="70" t="s">
        <v>71</v>
      </c>
      <c r="B13" s="71"/>
      <c r="C13" s="67">
        <f>C12-C14</f>
        <v>5.1749999999999998</v>
      </c>
      <c r="D13" s="67">
        <f>D12-D14</f>
        <v>-89.262</v>
      </c>
      <c r="E13" s="67">
        <f>E12-E14</f>
        <v>923.60699999999997</v>
      </c>
      <c r="F13" s="67">
        <f>F12-F14</f>
        <v>900.25199999999995</v>
      </c>
      <c r="G13" s="67">
        <f>G12-G14</f>
        <v>900.25199999999995</v>
      </c>
      <c r="H13" s="67">
        <f t="shared" si="1"/>
        <v>-112.61700000000002</v>
      </c>
    </row>
    <row r="14" spans="1:8" x14ac:dyDescent="0.25">
      <c r="A14" s="120" t="s">
        <v>72</v>
      </c>
      <c r="B14" s="121"/>
      <c r="C14" s="67">
        <f>C12*10%</f>
        <v>0.57500000000000007</v>
      </c>
      <c r="D14" s="67">
        <f>D12*10%</f>
        <v>-9.918000000000001</v>
      </c>
      <c r="E14" s="67">
        <f>E12*10%</f>
        <v>102.623</v>
      </c>
      <c r="F14" s="67">
        <f t="shared" ref="F14:G14" si="2">F12*10%</f>
        <v>100.02800000000001</v>
      </c>
      <c r="G14" s="67">
        <f t="shared" si="2"/>
        <v>100.02800000000001</v>
      </c>
      <c r="H14" s="67">
        <f t="shared" si="1"/>
        <v>-12.513</v>
      </c>
    </row>
    <row r="15" spans="1:8" ht="23.25" customHeight="1" x14ac:dyDescent="0.25">
      <c r="A15" s="124" t="s">
        <v>44</v>
      </c>
      <c r="B15" s="125"/>
      <c r="C15" s="68">
        <v>3.51</v>
      </c>
      <c r="D15" s="69">
        <v>-56.15</v>
      </c>
      <c r="E15" s="69">
        <v>626.46</v>
      </c>
      <c r="F15" s="69">
        <v>619.54999999999995</v>
      </c>
      <c r="G15" s="69">
        <f>F15</f>
        <v>619.54999999999995</v>
      </c>
      <c r="H15" s="67">
        <f>F15-E15+D15</f>
        <v>-63.06000000000008</v>
      </c>
    </row>
    <row r="16" spans="1:8" x14ac:dyDescent="0.25">
      <c r="A16" s="70" t="s">
        <v>71</v>
      </c>
      <c r="B16" s="71"/>
      <c r="C16" s="67">
        <f>C15-C17</f>
        <v>3.1589999999999998</v>
      </c>
      <c r="D16" s="67">
        <v>-50.53</v>
      </c>
      <c r="E16" s="67">
        <f>E15-E17</f>
        <v>563.81400000000008</v>
      </c>
      <c r="F16" s="67">
        <f>F15-F17</f>
        <v>557.59499999999991</v>
      </c>
      <c r="G16" s="67">
        <f>G15-G17</f>
        <v>557.59499999999991</v>
      </c>
      <c r="H16" s="67">
        <f>F16-E16+D16</f>
        <v>-56.749000000000166</v>
      </c>
    </row>
    <row r="17" spans="1:8" ht="15" customHeight="1" x14ac:dyDescent="0.25">
      <c r="A17" s="120" t="s">
        <v>72</v>
      </c>
      <c r="B17" s="121"/>
      <c r="C17" s="67">
        <f>C15*10%</f>
        <v>0.35099999999999998</v>
      </c>
      <c r="D17" s="67">
        <f>D15*10%</f>
        <v>-5.6150000000000002</v>
      </c>
      <c r="E17" s="67">
        <f>E15*10%</f>
        <v>62.646000000000008</v>
      </c>
      <c r="F17" s="67">
        <f t="shared" ref="F17:G17" si="3">F15*10%</f>
        <v>61.954999999999998</v>
      </c>
      <c r="G17" s="67">
        <f t="shared" si="3"/>
        <v>61.954999999999998</v>
      </c>
      <c r="H17" s="67">
        <f>F17-E17+D17</f>
        <v>-6.3060000000000098</v>
      </c>
    </row>
    <row r="18" spans="1:8" ht="15" customHeight="1" x14ac:dyDescent="0.25">
      <c r="A18" s="124" t="s">
        <v>54</v>
      </c>
      <c r="B18" s="125"/>
      <c r="C18" s="62">
        <v>2.41</v>
      </c>
      <c r="D18" s="69">
        <v>-38.85</v>
      </c>
      <c r="E18" s="69">
        <v>430.15</v>
      </c>
      <c r="F18" s="69">
        <v>419.34</v>
      </c>
      <c r="G18" s="69">
        <f>F18</f>
        <v>419.34</v>
      </c>
      <c r="H18" s="67">
        <f t="shared" si="1"/>
        <v>-49.660000000000004</v>
      </c>
    </row>
    <row r="19" spans="1:8" ht="13.5" customHeight="1" x14ac:dyDescent="0.25">
      <c r="A19" s="70" t="s">
        <v>71</v>
      </c>
      <c r="B19" s="71"/>
      <c r="C19" s="67">
        <f>C18-C20</f>
        <v>2.169</v>
      </c>
      <c r="D19" s="67">
        <v>-34.96</v>
      </c>
      <c r="E19" s="67">
        <f>E18-E20</f>
        <v>387.13499999999999</v>
      </c>
      <c r="F19" s="67">
        <f>F18-F20</f>
        <v>377.40599999999995</v>
      </c>
      <c r="G19" s="67">
        <f>G18-G20</f>
        <v>377.40599999999995</v>
      </c>
      <c r="H19" s="67">
        <f t="shared" si="1"/>
        <v>-44.689000000000043</v>
      </c>
    </row>
    <row r="20" spans="1:8" ht="12.75" customHeight="1" x14ac:dyDescent="0.25">
      <c r="A20" s="120" t="s">
        <v>72</v>
      </c>
      <c r="B20" s="121"/>
      <c r="C20" s="67">
        <f>C18*10%</f>
        <v>0.24100000000000002</v>
      </c>
      <c r="D20" s="67">
        <f>D18*10%</f>
        <v>-3.8850000000000002</v>
      </c>
      <c r="E20" s="67">
        <f>E18*10%</f>
        <v>43.015000000000001</v>
      </c>
      <c r="F20" s="67">
        <f t="shared" ref="F20:G20" si="4">F18*10%</f>
        <v>41.933999999999997</v>
      </c>
      <c r="G20" s="67">
        <f t="shared" si="4"/>
        <v>41.933999999999997</v>
      </c>
      <c r="H20" s="67">
        <f t="shared" si="1"/>
        <v>-4.9660000000000029</v>
      </c>
    </row>
    <row r="21" spans="1:8" x14ac:dyDescent="0.25">
      <c r="A21" s="124" t="s">
        <v>55</v>
      </c>
      <c r="B21" s="125"/>
      <c r="C21" s="72">
        <v>1.1299999999999999</v>
      </c>
      <c r="D21" s="67">
        <v>-18.3</v>
      </c>
      <c r="E21" s="67">
        <v>201.67</v>
      </c>
      <c r="F21" s="67">
        <v>196.58</v>
      </c>
      <c r="G21" s="67">
        <f>F21</f>
        <v>196.58</v>
      </c>
      <c r="H21" s="67">
        <f t="shared" si="1"/>
        <v>-23.389999999999976</v>
      </c>
    </row>
    <row r="22" spans="1:8" ht="14.25" customHeight="1" x14ac:dyDescent="0.25">
      <c r="A22" s="70" t="s">
        <v>71</v>
      </c>
      <c r="B22" s="71"/>
      <c r="C22" s="67">
        <f>C21-C23</f>
        <v>1.0169999999999999</v>
      </c>
      <c r="D22" s="67">
        <f>D21-D23</f>
        <v>-16.47</v>
      </c>
      <c r="E22" s="67">
        <f>E21-E23</f>
        <v>181.50299999999999</v>
      </c>
      <c r="F22" s="67">
        <f>F21-F23</f>
        <v>176.92200000000003</v>
      </c>
      <c r="G22" s="67">
        <f>G21-G23</f>
        <v>176.92200000000003</v>
      </c>
      <c r="H22" s="67">
        <f t="shared" si="1"/>
        <v>-21.050999999999959</v>
      </c>
    </row>
    <row r="23" spans="1:8" ht="14.25" customHeight="1" x14ac:dyDescent="0.25">
      <c r="A23" s="120" t="s">
        <v>72</v>
      </c>
      <c r="B23" s="121"/>
      <c r="C23" s="67">
        <f>C21*10%</f>
        <v>0.11299999999999999</v>
      </c>
      <c r="D23" s="67">
        <v>-1.83</v>
      </c>
      <c r="E23" s="67">
        <f>E21*10%</f>
        <v>20.167000000000002</v>
      </c>
      <c r="F23" s="67">
        <f t="shared" ref="F23:G23" si="5">F21*10%</f>
        <v>19.658000000000001</v>
      </c>
      <c r="G23" s="67">
        <f t="shared" si="5"/>
        <v>19.658000000000001</v>
      </c>
      <c r="H23" s="67">
        <f t="shared" si="1"/>
        <v>-2.3390000000000004</v>
      </c>
    </row>
    <row r="24" spans="1:8" ht="14.25" customHeight="1" x14ac:dyDescent="0.25">
      <c r="A24" s="73" t="s">
        <v>45</v>
      </c>
      <c r="B24" s="74"/>
      <c r="C24" s="72">
        <v>4.43</v>
      </c>
      <c r="D24" s="67">
        <v>-76.81</v>
      </c>
      <c r="E24" s="67">
        <v>790.76</v>
      </c>
      <c r="F24" s="67">
        <v>758.75</v>
      </c>
      <c r="G24" s="67">
        <f>F24</f>
        <v>758.75</v>
      </c>
      <c r="H24" s="67">
        <f t="shared" si="1"/>
        <v>-108.82</v>
      </c>
    </row>
    <row r="25" spans="1:8" ht="14.25" customHeight="1" x14ac:dyDescent="0.25">
      <c r="A25" s="70" t="s">
        <v>71</v>
      </c>
      <c r="B25" s="71"/>
      <c r="C25" s="67">
        <f>C24-C26</f>
        <v>3.9869999999999997</v>
      </c>
      <c r="D25" s="67">
        <f>D24-D26</f>
        <v>-69.13</v>
      </c>
      <c r="E25" s="67">
        <f>E24-E26</f>
        <v>711.68399999999997</v>
      </c>
      <c r="F25" s="67">
        <f>F24-F26</f>
        <v>682.875</v>
      </c>
      <c r="G25" s="67">
        <f>G24-G26</f>
        <v>682.875</v>
      </c>
      <c r="H25" s="67">
        <f t="shared" si="1"/>
        <v>-97.938999999999965</v>
      </c>
    </row>
    <row r="26" spans="1:8" x14ac:dyDescent="0.25">
      <c r="A26" s="120" t="s">
        <v>72</v>
      </c>
      <c r="B26" s="121"/>
      <c r="C26" s="67">
        <f>C24*10%</f>
        <v>0.443</v>
      </c>
      <c r="D26" s="67">
        <v>-7.68</v>
      </c>
      <c r="E26" s="81">
        <f>E24*10%</f>
        <v>79.076000000000008</v>
      </c>
      <c r="F26" s="81">
        <f t="shared" ref="F26:G26" si="6">F24*10%</f>
        <v>75.875</v>
      </c>
      <c r="G26" s="81">
        <f t="shared" si="6"/>
        <v>75.875</v>
      </c>
      <c r="H26" s="67">
        <f t="shared" si="1"/>
        <v>-10.881000000000007</v>
      </c>
    </row>
    <row r="27" spans="1:8" x14ac:dyDescent="0.25">
      <c r="A27" s="129" t="s">
        <v>46</v>
      </c>
      <c r="B27" s="130"/>
      <c r="C27" s="79">
        <v>4.26</v>
      </c>
      <c r="D27" s="80">
        <v>-73.680000000000007</v>
      </c>
      <c r="E27" s="80">
        <v>721.34</v>
      </c>
      <c r="F27" s="80">
        <v>704.24</v>
      </c>
      <c r="G27" s="80">
        <f>F27</f>
        <v>704.24</v>
      </c>
      <c r="H27" s="67">
        <f t="shared" si="1"/>
        <v>-90.78000000000003</v>
      </c>
    </row>
    <row r="28" spans="1:8" x14ac:dyDescent="0.25">
      <c r="A28" s="70" t="s">
        <v>71</v>
      </c>
      <c r="B28" s="71"/>
      <c r="C28" s="67">
        <f>C27-C29</f>
        <v>3.8339999999999996</v>
      </c>
      <c r="D28" s="67">
        <f>D27-D29</f>
        <v>-66.31</v>
      </c>
      <c r="E28" s="67">
        <f>E27-E29</f>
        <v>649.20600000000002</v>
      </c>
      <c r="F28" s="67">
        <f>F27-F29</f>
        <v>633.81600000000003</v>
      </c>
      <c r="G28" s="67">
        <f>G27-G29</f>
        <v>633.81600000000003</v>
      </c>
      <c r="H28" s="67">
        <f t="shared" si="1"/>
        <v>-81.699999999999989</v>
      </c>
    </row>
    <row r="29" spans="1:8" x14ac:dyDescent="0.25">
      <c r="A29" s="141" t="s">
        <v>72</v>
      </c>
      <c r="B29" s="142"/>
      <c r="C29" s="67">
        <f>C27*10%</f>
        <v>0.42599999999999999</v>
      </c>
      <c r="D29" s="67">
        <v>-7.37</v>
      </c>
      <c r="E29" s="81">
        <f>E27*10%</f>
        <v>72.134</v>
      </c>
      <c r="F29" s="81">
        <f t="shared" ref="F29:G29" si="7">F27*10%</f>
        <v>70.424000000000007</v>
      </c>
      <c r="G29" s="81">
        <f t="shared" si="7"/>
        <v>70.424000000000007</v>
      </c>
      <c r="H29" s="67">
        <f t="shared" si="1"/>
        <v>-9.0799999999999947</v>
      </c>
    </row>
    <row r="30" spans="1:8" x14ac:dyDescent="0.25">
      <c r="A30" s="120"/>
      <c r="B30" s="116"/>
      <c r="C30" s="67"/>
      <c r="D30" s="67"/>
      <c r="E30" s="67"/>
      <c r="F30" s="67"/>
      <c r="G30" s="67"/>
      <c r="H30" s="75"/>
    </row>
    <row r="31" spans="1:8" ht="13.5" customHeight="1" x14ac:dyDescent="0.25">
      <c r="A31" s="139" t="s">
        <v>47</v>
      </c>
      <c r="B31" s="140"/>
      <c r="C31" s="72">
        <v>7.93</v>
      </c>
      <c r="D31" s="72">
        <v>822.55</v>
      </c>
      <c r="E31" s="72">
        <v>1415.43</v>
      </c>
      <c r="F31" s="72">
        <v>1376.64</v>
      </c>
      <c r="G31" s="72">
        <f>G32+G33</f>
        <v>1825.43</v>
      </c>
      <c r="H31" s="72">
        <f>F31-E31+D31+F31-G31</f>
        <v>334.97</v>
      </c>
    </row>
    <row r="32" spans="1:8" ht="15" customHeight="1" x14ac:dyDescent="0.25">
      <c r="A32" s="94" t="s">
        <v>74</v>
      </c>
      <c r="B32" s="94"/>
      <c r="C32" s="67">
        <f>C31-C33</f>
        <v>7.1369999999999996</v>
      </c>
      <c r="D32" s="72">
        <v>824.89</v>
      </c>
      <c r="E32" s="67">
        <f>E31-E33</f>
        <v>1273.8870000000002</v>
      </c>
      <c r="F32" s="67">
        <f>F31-F33</f>
        <v>1238.9760000000001</v>
      </c>
      <c r="G32" s="67">
        <f>G60</f>
        <v>1687.77</v>
      </c>
      <c r="H32" s="67">
        <f>F32-E32+D32+F32-G32</f>
        <v>341.18499999999995</v>
      </c>
    </row>
    <row r="33" spans="1:8" ht="15.75" customHeight="1" x14ac:dyDescent="0.25">
      <c r="A33" s="141" t="s">
        <v>72</v>
      </c>
      <c r="B33" s="142"/>
      <c r="C33" s="67">
        <f>C31*10%</f>
        <v>0.79300000000000004</v>
      </c>
      <c r="D33" s="67">
        <v>-2.34</v>
      </c>
      <c r="E33" s="67">
        <f>E31*10%</f>
        <v>141.54300000000001</v>
      </c>
      <c r="F33" s="67">
        <f>F31*10%</f>
        <v>137.66400000000002</v>
      </c>
      <c r="G33" s="67">
        <v>137.66</v>
      </c>
      <c r="H33" s="67">
        <f>F33-E33+D33+F33-G33</f>
        <v>-6.214999999999975</v>
      </c>
    </row>
    <row r="34" spans="1:8" ht="8.25" customHeight="1" x14ac:dyDescent="0.25">
      <c r="A34" s="120"/>
      <c r="B34" s="116"/>
      <c r="C34" s="67"/>
      <c r="D34" s="67"/>
      <c r="E34" s="67"/>
      <c r="F34" s="67"/>
      <c r="G34" s="67"/>
      <c r="H34" s="67"/>
    </row>
    <row r="35" spans="1:8" ht="15.75" customHeight="1" x14ac:dyDescent="0.25">
      <c r="A35" s="131" t="s">
        <v>128</v>
      </c>
      <c r="B35" s="132"/>
      <c r="C35" s="72"/>
      <c r="D35" s="72">
        <v>-56.54</v>
      </c>
      <c r="E35" s="72">
        <f>E37+E38+E39+E40</f>
        <v>507.98999999999995</v>
      </c>
      <c r="F35" s="72">
        <f>F37+F38+F39+F40</f>
        <v>483.65999999999997</v>
      </c>
      <c r="G35" s="72">
        <f>G37+G38+G39+G40</f>
        <v>483.65999999999997</v>
      </c>
      <c r="H35" s="72">
        <f>F35-E35+D35+F35-G35</f>
        <v>-80.87</v>
      </c>
    </row>
    <row r="36" spans="1:8" ht="11.25" customHeight="1" x14ac:dyDescent="0.25">
      <c r="A36" s="145" t="s">
        <v>129</v>
      </c>
      <c r="B36" s="147"/>
      <c r="C36" s="67"/>
      <c r="D36" s="67"/>
      <c r="E36" s="67"/>
      <c r="F36" s="67"/>
      <c r="G36" s="67"/>
      <c r="H36" s="67"/>
    </row>
    <row r="37" spans="1:8" ht="15.75" customHeight="1" x14ac:dyDescent="0.25">
      <c r="A37" s="145" t="s">
        <v>130</v>
      </c>
      <c r="B37" s="146"/>
      <c r="C37" s="67"/>
      <c r="D37" s="67">
        <v>-1.89</v>
      </c>
      <c r="E37" s="67">
        <v>16.68</v>
      </c>
      <c r="F37" s="67">
        <v>15.91</v>
      </c>
      <c r="G37" s="67">
        <f>F37</f>
        <v>15.91</v>
      </c>
      <c r="H37" s="67">
        <f>F37-E37+D37+F37-G37</f>
        <v>-2.66</v>
      </c>
    </row>
    <row r="38" spans="1:8" ht="15.75" customHeight="1" x14ac:dyDescent="0.25">
      <c r="A38" s="145" t="s">
        <v>132</v>
      </c>
      <c r="B38" s="146"/>
      <c r="C38" s="67"/>
      <c r="D38" s="67">
        <v>-9.91</v>
      </c>
      <c r="E38" s="67">
        <v>84.24</v>
      </c>
      <c r="F38" s="67">
        <v>80.42</v>
      </c>
      <c r="G38" s="67">
        <f t="shared" ref="G38:G40" si="8">F38</f>
        <v>80.42</v>
      </c>
      <c r="H38" s="67">
        <f t="shared" ref="H38:H40" si="9">F38-E38+D38+F38-G38</f>
        <v>-13.72999999999999</v>
      </c>
    </row>
    <row r="39" spans="1:8" ht="15.75" customHeight="1" x14ac:dyDescent="0.25">
      <c r="A39" s="145" t="s">
        <v>177</v>
      </c>
      <c r="B39" s="146"/>
      <c r="C39" s="67"/>
      <c r="D39" s="67">
        <v>-43.03</v>
      </c>
      <c r="E39" s="67">
        <v>390.15</v>
      </c>
      <c r="F39" s="67">
        <v>371.3</v>
      </c>
      <c r="G39" s="67">
        <f t="shared" si="8"/>
        <v>371.3</v>
      </c>
      <c r="H39" s="67">
        <f t="shared" si="9"/>
        <v>-61.879999999999939</v>
      </c>
    </row>
    <row r="40" spans="1:8" ht="15.75" customHeight="1" x14ac:dyDescent="0.25">
      <c r="A40" s="145" t="s">
        <v>131</v>
      </c>
      <c r="B40" s="146"/>
      <c r="C40" s="67"/>
      <c r="D40" s="67">
        <v>-1.71</v>
      </c>
      <c r="E40" s="67">
        <v>16.920000000000002</v>
      </c>
      <c r="F40" s="67">
        <v>16.03</v>
      </c>
      <c r="G40" s="67">
        <f t="shared" si="8"/>
        <v>16.03</v>
      </c>
      <c r="H40" s="67">
        <f t="shared" si="9"/>
        <v>-2.6000000000000014</v>
      </c>
    </row>
    <row r="41" spans="1:8" ht="18" customHeight="1" x14ac:dyDescent="0.25">
      <c r="A41" s="131" t="s">
        <v>117</v>
      </c>
      <c r="B41" s="132"/>
      <c r="C41" s="67"/>
      <c r="D41" s="67"/>
      <c r="E41" s="72">
        <f>E8+E31+E35</f>
        <v>5720.0300000000007</v>
      </c>
      <c r="F41" s="72">
        <f>F8+F31+F35</f>
        <v>5559.04</v>
      </c>
      <c r="G41" s="72">
        <f>G8+G31+G35</f>
        <v>6007.83</v>
      </c>
      <c r="H41" s="67"/>
    </row>
    <row r="42" spans="1:8" ht="20.25" customHeight="1" x14ac:dyDescent="0.25">
      <c r="A42" s="137" t="s">
        <v>125</v>
      </c>
      <c r="B42" s="138"/>
      <c r="C42" s="76"/>
      <c r="D42" s="76">
        <f>D4</f>
        <v>403.04</v>
      </c>
      <c r="E42" s="77"/>
      <c r="F42" s="77"/>
      <c r="G42" s="76"/>
      <c r="H42" s="77">
        <f>F41-E41+D42+F41-G41</f>
        <v>-206.74000000000069</v>
      </c>
    </row>
    <row r="43" spans="1:8" ht="22.5" customHeight="1" x14ac:dyDescent="0.25">
      <c r="A43" s="137" t="s">
        <v>145</v>
      </c>
      <c r="B43" s="137"/>
      <c r="C43" s="78"/>
      <c r="D43" s="78"/>
      <c r="E43" s="77"/>
      <c r="F43" s="77"/>
      <c r="G43" s="77"/>
      <c r="H43" s="77">
        <f>H44+H45</f>
        <v>-206.74000000000092</v>
      </c>
    </row>
    <row r="44" spans="1:8" ht="22.5" customHeight="1" x14ac:dyDescent="0.25">
      <c r="A44" s="137" t="s">
        <v>123</v>
      </c>
      <c r="B44" s="148"/>
      <c r="C44" s="78"/>
      <c r="D44" s="78"/>
      <c r="E44" s="77"/>
      <c r="F44" s="77"/>
      <c r="G44" s="77"/>
      <c r="H44" s="77">
        <f>H32</f>
        <v>341.18499999999995</v>
      </c>
    </row>
    <row r="45" spans="1:8" ht="25.5" customHeight="1" x14ac:dyDescent="0.25">
      <c r="A45" s="137" t="s">
        <v>124</v>
      </c>
      <c r="B45" s="148"/>
      <c r="C45" s="78"/>
      <c r="D45" s="78"/>
      <c r="E45" s="77"/>
      <c r="F45" s="77"/>
      <c r="G45" s="77"/>
      <c r="H45" s="77">
        <f>H8+H33+H35</f>
        <v>-547.92500000000086</v>
      </c>
    </row>
    <row r="46" spans="1:8" ht="15.75" customHeight="1" x14ac:dyDescent="0.25">
      <c r="A46" s="143"/>
      <c r="B46" s="144"/>
      <c r="C46" s="144"/>
      <c r="D46" s="144"/>
      <c r="E46" s="144"/>
      <c r="F46" s="144"/>
      <c r="G46" s="144"/>
      <c r="H46" s="144"/>
    </row>
    <row r="47" spans="1:8" ht="14.25" customHeight="1" x14ac:dyDescent="0.25"/>
    <row r="48" spans="1:8" x14ac:dyDescent="0.25">
      <c r="A48" s="19" t="s">
        <v>146</v>
      </c>
      <c r="D48" s="21"/>
      <c r="E48" s="21"/>
      <c r="F48" s="21"/>
      <c r="G48" s="21"/>
    </row>
    <row r="49" spans="1:8" x14ac:dyDescent="0.25">
      <c r="A49" s="109" t="s">
        <v>59</v>
      </c>
      <c r="B49" s="136"/>
      <c r="C49" s="136"/>
      <c r="D49" s="116"/>
      <c r="E49" s="31" t="s">
        <v>60</v>
      </c>
      <c r="F49" s="31" t="s">
        <v>61</v>
      </c>
      <c r="G49" s="31" t="s">
        <v>118</v>
      </c>
      <c r="H49" s="55" t="s">
        <v>119</v>
      </c>
    </row>
    <row r="50" spans="1:8" x14ac:dyDescent="0.25">
      <c r="A50" s="111" t="s">
        <v>134</v>
      </c>
      <c r="B50" s="112"/>
      <c r="C50" s="112"/>
      <c r="D50" s="113"/>
      <c r="E50" s="32" t="s">
        <v>151</v>
      </c>
      <c r="F50" s="31" t="s">
        <v>135</v>
      </c>
      <c r="G50" s="33">
        <v>90</v>
      </c>
      <c r="H50" s="82" t="s">
        <v>133</v>
      </c>
    </row>
    <row r="51" spans="1:8" x14ac:dyDescent="0.25">
      <c r="A51" s="111" t="s">
        <v>152</v>
      </c>
      <c r="B51" s="112"/>
      <c r="C51" s="112"/>
      <c r="D51" s="113"/>
      <c r="E51" s="32">
        <v>43556</v>
      </c>
      <c r="F51" s="31" t="s">
        <v>113</v>
      </c>
      <c r="G51" s="33">
        <v>4.2699999999999996</v>
      </c>
      <c r="H51" s="82" t="s">
        <v>120</v>
      </c>
    </row>
    <row r="52" spans="1:8" x14ac:dyDescent="0.25">
      <c r="A52" s="111" t="s">
        <v>153</v>
      </c>
      <c r="B52" s="112"/>
      <c r="C52" s="112"/>
      <c r="D52" s="113"/>
      <c r="E52" s="32">
        <v>43497</v>
      </c>
      <c r="F52" s="31" t="s">
        <v>154</v>
      </c>
      <c r="G52" s="33">
        <v>1.2</v>
      </c>
      <c r="H52" s="82" t="s">
        <v>155</v>
      </c>
    </row>
    <row r="53" spans="1:8" x14ac:dyDescent="0.25">
      <c r="A53" s="111" t="s">
        <v>156</v>
      </c>
      <c r="B53" s="112"/>
      <c r="C53" s="112"/>
      <c r="D53" s="113"/>
      <c r="E53" s="32">
        <v>43800</v>
      </c>
      <c r="F53" s="31" t="s">
        <v>157</v>
      </c>
      <c r="G53" s="33">
        <v>22.5</v>
      </c>
      <c r="H53" s="82" t="s">
        <v>158</v>
      </c>
    </row>
    <row r="54" spans="1:8" x14ac:dyDescent="0.25">
      <c r="A54" s="111" t="s">
        <v>159</v>
      </c>
      <c r="B54" s="112"/>
      <c r="C54" s="112"/>
      <c r="D54" s="113"/>
      <c r="E54" s="32">
        <v>43586</v>
      </c>
      <c r="F54" s="31" t="s">
        <v>160</v>
      </c>
      <c r="G54" s="33">
        <v>60.3</v>
      </c>
      <c r="H54" s="82" t="s">
        <v>161</v>
      </c>
    </row>
    <row r="55" spans="1:8" x14ac:dyDescent="0.25">
      <c r="A55" s="111" t="s">
        <v>162</v>
      </c>
      <c r="B55" s="112"/>
      <c r="C55" s="112"/>
      <c r="D55" s="113"/>
      <c r="E55" s="32">
        <v>43617</v>
      </c>
      <c r="F55" s="31" t="s">
        <v>163</v>
      </c>
      <c r="G55" s="33">
        <v>100.3</v>
      </c>
      <c r="H55" s="82" t="s">
        <v>164</v>
      </c>
    </row>
    <row r="56" spans="1:8" x14ac:dyDescent="0.25">
      <c r="A56" s="111" t="s">
        <v>165</v>
      </c>
      <c r="B56" s="112"/>
      <c r="C56" s="112"/>
      <c r="D56" s="113"/>
      <c r="E56" s="32">
        <v>43586</v>
      </c>
      <c r="F56" s="31" t="s">
        <v>166</v>
      </c>
      <c r="G56" s="33">
        <v>1333.21</v>
      </c>
      <c r="H56" s="82" t="s">
        <v>167</v>
      </c>
    </row>
    <row r="57" spans="1:8" x14ac:dyDescent="0.25">
      <c r="A57" s="111" t="s">
        <v>168</v>
      </c>
      <c r="B57" s="112"/>
      <c r="C57" s="112"/>
      <c r="D57" s="113"/>
      <c r="E57" s="32">
        <v>43739</v>
      </c>
      <c r="F57" s="31" t="s">
        <v>154</v>
      </c>
      <c r="G57" s="33">
        <v>11.07</v>
      </c>
      <c r="H57" s="82" t="s">
        <v>169</v>
      </c>
    </row>
    <row r="58" spans="1:8" x14ac:dyDescent="0.25">
      <c r="A58" s="111" t="s">
        <v>170</v>
      </c>
      <c r="B58" s="112"/>
      <c r="C58" s="112"/>
      <c r="D58" s="113"/>
      <c r="E58" s="32">
        <v>43617</v>
      </c>
      <c r="F58" s="31" t="s">
        <v>171</v>
      </c>
      <c r="G58" s="33">
        <v>55.42</v>
      </c>
      <c r="H58" s="82" t="s">
        <v>172</v>
      </c>
    </row>
    <row r="59" spans="1:8" x14ac:dyDescent="0.25">
      <c r="A59" s="111" t="s">
        <v>173</v>
      </c>
      <c r="B59" s="112"/>
      <c r="C59" s="112"/>
      <c r="D59" s="113"/>
      <c r="E59" s="32">
        <v>43709</v>
      </c>
      <c r="F59" s="31" t="s">
        <v>174</v>
      </c>
      <c r="G59" s="33">
        <v>9.5</v>
      </c>
      <c r="H59" s="82" t="s">
        <v>172</v>
      </c>
    </row>
    <row r="60" spans="1:8" s="4" customFormat="1" x14ac:dyDescent="0.25">
      <c r="A60" s="133" t="s">
        <v>8</v>
      </c>
      <c r="B60" s="134"/>
      <c r="C60" s="134"/>
      <c r="D60" s="135"/>
      <c r="E60" s="83"/>
      <c r="F60" s="84"/>
      <c r="G60" s="93">
        <f>SUM(G50:G59)</f>
        <v>1687.77</v>
      </c>
      <c r="H60" s="85"/>
    </row>
    <row r="61" spans="1:8" s="4" customFormat="1" x14ac:dyDescent="0.25">
      <c r="A61" s="88"/>
      <c r="B61" s="89"/>
      <c r="C61" s="89"/>
      <c r="D61" s="89"/>
      <c r="E61" s="90"/>
      <c r="F61" s="39"/>
      <c r="G61" s="91"/>
      <c r="H61" s="92"/>
    </row>
    <row r="62" spans="1:8" x14ac:dyDescent="0.25">
      <c r="A62" s="19" t="s">
        <v>48</v>
      </c>
      <c r="D62" s="21"/>
      <c r="E62" s="21"/>
      <c r="F62" s="21"/>
      <c r="G62" s="21"/>
    </row>
    <row r="63" spans="1:8" x14ac:dyDescent="0.25">
      <c r="A63" s="19" t="s">
        <v>49</v>
      </c>
      <c r="D63" s="21"/>
      <c r="E63" s="21"/>
      <c r="F63" s="21"/>
      <c r="G63" s="21"/>
    </row>
    <row r="64" spans="1:8" ht="44.25" customHeight="1" x14ac:dyDescent="0.25">
      <c r="A64" s="109" t="s">
        <v>62</v>
      </c>
      <c r="B64" s="136"/>
      <c r="C64" s="136"/>
      <c r="D64" s="136"/>
      <c r="E64" s="116"/>
      <c r="F64" s="35" t="s">
        <v>61</v>
      </c>
      <c r="G64" s="34" t="s">
        <v>147</v>
      </c>
    </row>
    <row r="65" spans="1:8" x14ac:dyDescent="0.25">
      <c r="A65" s="111" t="s">
        <v>63</v>
      </c>
      <c r="B65" s="112"/>
      <c r="C65" s="112"/>
      <c r="D65" s="112"/>
      <c r="E65" s="113"/>
      <c r="F65" s="31">
        <v>34</v>
      </c>
      <c r="G65" s="54">
        <v>39030.82</v>
      </c>
    </row>
    <row r="66" spans="1:8" x14ac:dyDescent="0.25">
      <c r="A66" s="36"/>
      <c r="B66" s="37"/>
      <c r="C66" s="37"/>
      <c r="D66" s="37"/>
      <c r="E66" s="37"/>
      <c r="F66" s="38"/>
      <c r="G66" s="38"/>
    </row>
    <row r="67" spans="1:8" x14ac:dyDescent="0.25">
      <c r="A67" s="42" t="s">
        <v>75</v>
      </c>
      <c r="B67" s="43"/>
      <c r="C67" s="43"/>
      <c r="D67" s="43"/>
      <c r="E67" s="43"/>
      <c r="F67" s="31"/>
      <c r="G67" s="31"/>
    </row>
    <row r="68" spans="1:8" x14ac:dyDescent="0.25">
      <c r="A68" s="109" t="s">
        <v>76</v>
      </c>
      <c r="B68" s="110"/>
      <c r="C68" s="101" t="s">
        <v>77</v>
      </c>
      <c r="D68" s="110"/>
      <c r="E68" s="31" t="s">
        <v>78</v>
      </c>
      <c r="F68" s="31" t="s">
        <v>79</v>
      </c>
      <c r="G68" s="31" t="s">
        <v>80</v>
      </c>
    </row>
    <row r="69" spans="1:8" x14ac:dyDescent="0.25">
      <c r="A69" s="109" t="s">
        <v>95</v>
      </c>
      <c r="B69" s="110"/>
      <c r="C69" s="101" t="s">
        <v>58</v>
      </c>
      <c r="D69" s="116"/>
      <c r="E69" s="31">
        <v>2</v>
      </c>
      <c r="F69" s="31" t="s">
        <v>58</v>
      </c>
      <c r="G69" s="31" t="s">
        <v>58</v>
      </c>
    </row>
    <row r="70" spans="1:8" x14ac:dyDescent="0.25">
      <c r="A70" s="39"/>
      <c r="B70" s="40"/>
      <c r="C70" s="26"/>
      <c r="D70" s="41"/>
      <c r="E70" s="38"/>
      <c r="F70" s="38"/>
      <c r="G70" s="38"/>
    </row>
    <row r="71" spans="1:8" x14ac:dyDescent="0.25">
      <c r="A71" s="52"/>
      <c r="B71" s="52"/>
      <c r="C71" s="52"/>
      <c r="D71" s="52"/>
      <c r="E71" s="52"/>
      <c r="F71" s="52"/>
      <c r="G71" s="52"/>
      <c r="H71" s="52"/>
    </row>
    <row r="72" spans="1:8" x14ac:dyDescent="0.25">
      <c r="A72" s="19" t="s">
        <v>126</v>
      </c>
    </row>
    <row r="73" spans="1:8" x14ac:dyDescent="0.25">
      <c r="A73" s="19" t="s">
        <v>148</v>
      </c>
    </row>
    <row r="74" spans="1:8" x14ac:dyDescent="0.25">
      <c r="A74" s="114" t="s">
        <v>175</v>
      </c>
      <c r="B74" s="115"/>
      <c r="C74" s="115"/>
      <c r="D74" s="115"/>
      <c r="E74" s="115"/>
      <c r="F74" s="115"/>
      <c r="G74" s="115"/>
    </row>
    <row r="75" spans="1:8" ht="57.75" customHeight="1" x14ac:dyDescent="0.25">
      <c r="A75" s="115"/>
      <c r="B75" s="115"/>
      <c r="C75" s="115"/>
      <c r="D75" s="115"/>
      <c r="E75" s="115"/>
      <c r="F75" s="115"/>
      <c r="G75" s="115"/>
    </row>
    <row r="76" spans="1:8" x14ac:dyDescent="0.25">
      <c r="A76" s="51"/>
      <c r="B76" s="51"/>
      <c r="C76" s="51"/>
      <c r="D76" s="51"/>
      <c r="E76" s="51"/>
      <c r="F76" s="51"/>
      <c r="G76" s="51"/>
    </row>
    <row r="77" spans="1:8" x14ac:dyDescent="0.25">
      <c r="A77" s="19" t="s">
        <v>81</v>
      </c>
      <c r="B77" s="86"/>
      <c r="C77" s="87"/>
      <c r="D77" s="4"/>
      <c r="E77" s="4"/>
      <c r="F77" s="4"/>
    </row>
    <row r="78" spans="1:8" x14ac:dyDescent="0.25">
      <c r="A78" s="19" t="s">
        <v>82</v>
      </c>
      <c r="B78" s="86"/>
      <c r="C78" s="87"/>
      <c r="D78" s="4"/>
      <c r="E78" s="19" t="s">
        <v>149</v>
      </c>
      <c r="F78" s="4"/>
    </row>
    <row r="79" spans="1:8" x14ac:dyDescent="0.25">
      <c r="A79" s="19" t="s">
        <v>83</v>
      </c>
      <c r="B79" s="86"/>
      <c r="C79" s="87"/>
      <c r="D79" s="4"/>
      <c r="E79" s="4"/>
      <c r="F79" s="4"/>
    </row>
    <row r="80" spans="1:8" x14ac:dyDescent="0.25">
      <c r="A80" s="21"/>
      <c r="B80" s="44"/>
    </row>
    <row r="81" spans="1:1" x14ac:dyDescent="0.25">
      <c r="A81" s="17" t="s">
        <v>176</v>
      </c>
    </row>
    <row r="82" spans="1:1" x14ac:dyDescent="0.25">
      <c r="A82" s="17" t="s">
        <v>84</v>
      </c>
    </row>
    <row r="83" spans="1:1" x14ac:dyDescent="0.25">
      <c r="A83" s="17" t="s">
        <v>150</v>
      </c>
    </row>
    <row r="84" spans="1:1" x14ac:dyDescent="0.25">
      <c r="A84" s="17" t="s">
        <v>85</v>
      </c>
    </row>
    <row r="85" spans="1:1" x14ac:dyDescent="0.25">
      <c r="A85" s="17"/>
    </row>
  </sheetData>
  <mergeCells count="52">
    <mergeCell ref="A29:B29"/>
    <mergeCell ref="A52:D52"/>
    <mergeCell ref="A53:D53"/>
    <mergeCell ref="A49:D49"/>
    <mergeCell ref="A51:D51"/>
    <mergeCell ref="A46:H46"/>
    <mergeCell ref="A35:B35"/>
    <mergeCell ref="A37:B37"/>
    <mergeCell ref="A38:B38"/>
    <mergeCell ref="A39:B39"/>
    <mergeCell ref="A40:B40"/>
    <mergeCell ref="A30:B30"/>
    <mergeCell ref="A34:B34"/>
    <mergeCell ref="A36:B36"/>
    <mergeCell ref="A44:B44"/>
    <mergeCell ref="A14:B14"/>
    <mergeCell ref="A15:B15"/>
    <mergeCell ref="A17:B17"/>
    <mergeCell ref="A18:B18"/>
    <mergeCell ref="A21:B21"/>
    <mergeCell ref="A20:B20"/>
    <mergeCell ref="A42:B42"/>
    <mergeCell ref="A43:B43"/>
    <mergeCell ref="A31:B31"/>
    <mergeCell ref="A33:B33"/>
    <mergeCell ref="A55:D55"/>
    <mergeCell ref="A54:D54"/>
    <mergeCell ref="A50:D50"/>
    <mergeCell ref="A74:G75"/>
    <mergeCell ref="C69:D69"/>
    <mergeCell ref="A3:B3"/>
    <mergeCell ref="A8:B8"/>
    <mergeCell ref="A10:B10"/>
    <mergeCell ref="A11:H11"/>
    <mergeCell ref="A12:B12"/>
    <mergeCell ref="A4:B4"/>
    <mergeCell ref="A7:H7"/>
    <mergeCell ref="A23:B23"/>
    <mergeCell ref="A26:B26"/>
    <mergeCell ref="A27:B27"/>
    <mergeCell ref="A41:B41"/>
    <mergeCell ref="C68:D68"/>
    <mergeCell ref="A60:D60"/>
    <mergeCell ref="A64:E64"/>
    <mergeCell ref="A45:B45"/>
    <mergeCell ref="A69:B69"/>
    <mergeCell ref="A56:D56"/>
    <mergeCell ref="A57:D57"/>
    <mergeCell ref="A58:D58"/>
    <mergeCell ref="A65:E65"/>
    <mergeCell ref="A68:B68"/>
    <mergeCell ref="A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2020-03-01T04:35:39Z</cp:lastPrinted>
  <dcterms:created xsi:type="dcterms:W3CDTF">2013-02-18T04:38:06Z</dcterms:created>
  <dcterms:modified xsi:type="dcterms:W3CDTF">2020-03-19T01:58:01Z</dcterms:modified>
</cp:coreProperties>
</file>