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37" i="8" l="1"/>
  <c r="H38" i="8"/>
  <c r="H39" i="8"/>
  <c r="H36" i="8"/>
  <c r="F8" i="8"/>
  <c r="F29" i="8"/>
  <c r="G29" i="8"/>
  <c r="E29" i="8"/>
  <c r="E28" i="8"/>
  <c r="F26" i="8"/>
  <c r="G26" i="8"/>
  <c r="E8" i="8"/>
  <c r="H8" i="8"/>
  <c r="G31" i="8"/>
  <c r="H31" i="8"/>
  <c r="H43" i="8"/>
  <c r="F23" i="8"/>
  <c r="G23" i="8"/>
  <c r="F20" i="8"/>
  <c r="G20" i="8"/>
  <c r="F17" i="8"/>
  <c r="G17" i="8"/>
  <c r="F14" i="8"/>
  <c r="G14" i="8"/>
  <c r="E14" i="8"/>
  <c r="F34" i="8"/>
  <c r="E34" i="8"/>
  <c r="H34" i="8"/>
  <c r="H44" i="8"/>
  <c r="H42" i="8"/>
  <c r="F40" i="8"/>
  <c r="E40" i="8"/>
  <c r="G8" i="8"/>
  <c r="G40" i="8"/>
  <c r="H41" i="8"/>
  <c r="F33" i="8"/>
  <c r="G28" i="8"/>
  <c r="G25" i="8"/>
  <c r="G22" i="8"/>
  <c r="G19" i="8"/>
  <c r="G16" i="8"/>
  <c r="G13" i="8"/>
  <c r="F28" i="8"/>
  <c r="F10" i="8"/>
  <c r="E33" i="8"/>
  <c r="F32" i="8"/>
  <c r="E32" i="8"/>
  <c r="E26" i="8"/>
  <c r="F25" i="8"/>
  <c r="E25" i="8"/>
  <c r="E23" i="8"/>
  <c r="F22" i="8"/>
  <c r="E22" i="8"/>
  <c r="E20" i="8"/>
  <c r="F19" i="8"/>
  <c r="E19" i="8"/>
  <c r="E17" i="8"/>
  <c r="F16" i="8"/>
  <c r="E16" i="8"/>
  <c r="E10" i="8"/>
  <c r="F9" i="8"/>
  <c r="E9" i="8"/>
  <c r="G57" i="8"/>
  <c r="D28" i="8"/>
  <c r="D25" i="8"/>
  <c r="D22" i="8"/>
  <c r="D19" i="8"/>
  <c r="D16" i="8"/>
  <c r="D13" i="8"/>
  <c r="D9" i="8"/>
  <c r="C9" i="8"/>
  <c r="H33" i="8"/>
  <c r="G9" i="8"/>
  <c r="H32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E13" i="8"/>
  <c r="F13" i="8"/>
  <c r="H13" i="8"/>
  <c r="H12" i="8"/>
  <c r="H10" i="8"/>
  <c r="H9" i="8"/>
</calcChain>
</file>

<file path=xl/sharedStrings.xml><?xml version="1.0" encoding="utf-8"?>
<sst xmlns="http://schemas.openxmlformats.org/spreadsheetml/2006/main" count="198" uniqueCount="174">
  <si>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</si>
  <si>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</si>
  <si>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</si>
  <si>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</si>
  <si>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</si>
  <si>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</si>
  <si>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</si>
  <si>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</si>
  <si>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</si>
  <si>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</si>
  <si>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</si>
  <si>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</si>
  <si>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</si>
  <si>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</si>
  <si>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</si>
  <si>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</si>
  <si>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</si>
  <si>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</si>
  <si>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</si>
  <si>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</si>
  <si>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</si>
  <si>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</si>
  <si>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</si>
  <si>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</si>
  <si>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</si>
  <si>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</si>
  <si>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</si>
  <si>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</si>
  <si>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</si>
  <si>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</si>
  <si>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</si>
  <si>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</si>
  <si>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</si>
  <si>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</si>
  <si>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</si>
  <si>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</si>
  <si>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</si>
  <si>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</si>
  <si>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</si>
  <si>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</si>
  <si>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</si>
  <si>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</si>
  <si>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</si>
  <si>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</si>
  <si>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</si>
  <si>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</si>
  <si>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</si>
  <si>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</si>
  <si>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</si>
  <si>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</si>
  <si>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</si>
  <si>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</si>
  <si>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</si>
  <si>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</si>
  <si>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</si>
  <si>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</si>
  <si>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</si>
  <si>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</si>
  <si>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</si>
  <si>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9 этажей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</si>
  <si>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</si>
  <si>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</si>
  <si>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</si>
  <si>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</si>
  <si>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</si>
  <si>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</si>
  <si>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</si>
  <si>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</si>
  <si>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</si>
  <si>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</si>
  <si>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</si>
  <si>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</si>
  <si>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</si>
  <si>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</si>
  <si>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</si>
  <si>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</si>
  <si>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</si>
  <si>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</si>
  <si>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</si>
  <si>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</si>
  <si>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</si>
  <si>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</si>
  <si>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</si>
  <si>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</si>
  <si>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</si>
  <si>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</si>
  <si>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</si>
  <si>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</si>
  <si>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</si>
  <si>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</si>
  <si>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</si>
  <si>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</si>
  <si>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№ 120 по проспекту Красного Знамени</t>
  </si>
  <si>
    <t>ООО " Комфорт"</t>
  </si>
  <si>
    <t>пр-т Кр. Знамени, 96</t>
  </si>
  <si>
    <t>2222 - 016</t>
  </si>
  <si>
    <t xml:space="preserve"> </t>
  </si>
  <si>
    <t>1988 год</t>
  </si>
  <si>
    <t>7 подъездов</t>
  </si>
  <si>
    <t>7 лифтов</t>
  </si>
  <si>
    <t>7 м/проводов</t>
  </si>
  <si>
    <t>проспект Красного Знамени, 120</t>
  </si>
  <si>
    <t>от 27 апреля 2005 г. серия 25 № 01277949</t>
  </si>
  <si>
    <t>договор Управления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</si>
  <si>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января 2008 года</t>
    </r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</si>
  <si>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</si>
  <si>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</si>
  <si>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</si>
  <si>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</si>
  <si>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</si>
  <si>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</si>
  <si>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</si>
  <si>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</si>
  <si>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</si>
  <si>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</si>
  <si>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</si>
  <si>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</si>
  <si>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</si>
  <si>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</si>
  <si>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</si>
  <si>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обязательное страхование лифтов</t>
  </si>
  <si>
    <t>7 шт</t>
  </si>
  <si>
    <t>urlr2006@mail.ru</t>
  </si>
  <si>
    <t>ул.Тунгусская,8</t>
  </si>
  <si>
    <t>количество проживающих</t>
  </si>
  <si>
    <t>итого по дому:</t>
  </si>
  <si>
    <t>сумма, т.р.</t>
  </si>
  <si>
    <t>исполнитель</t>
  </si>
  <si>
    <t>Ресо-Гарантия</t>
  </si>
  <si>
    <t>Часть 2.( форма 2.8 стандарта раскрытия информации)</t>
  </si>
  <si>
    <t>тариф</t>
  </si>
  <si>
    <t>переплата потребителями</t>
  </si>
  <si>
    <t>задолженность потребителей</t>
  </si>
  <si>
    <t>Всего д/средств с учетом остатков</t>
  </si>
  <si>
    <t>часть 3.</t>
  </si>
  <si>
    <t>ООО " Территория"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</si>
  <si>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</si>
  <si>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</si>
  <si>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</si>
  <si>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</si>
  <si>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</si>
  <si>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</si>
  <si>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Комфорт</t>
  </si>
  <si>
    <t>Инфовира</t>
  </si>
  <si>
    <t>Обслуживание УУТЭ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</si>
  <si>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</si>
  <si>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</si>
  <si>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</si>
  <si>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</si>
  <si>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</si>
  <si>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</si>
  <si>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аварийный ремонт канализации</t>
  </si>
  <si>
    <t>11,5 п.м</t>
  </si>
  <si>
    <t>ремонт системы отопления</t>
  </si>
  <si>
    <t>5 п.м</t>
  </si>
  <si>
    <t>4 шт</t>
  </si>
  <si>
    <t>МУПВ ВПЭС</t>
  </si>
  <si>
    <t>ограждение продухов на тех. этаже</t>
  </si>
  <si>
    <t>16 кв.м</t>
  </si>
  <si>
    <t>год</t>
  </si>
  <si>
    <t>12 мес</t>
  </si>
  <si>
    <t>компл</t>
  </si>
  <si>
    <t>ООО ТСГ</t>
  </si>
  <si>
    <t>замена моноблока в лифте 6-ого подъезда</t>
  </si>
  <si>
    <t>1 шт</t>
  </si>
  <si>
    <t>Лифт ДВ</t>
  </si>
  <si>
    <t>аварийная замена эл. оборудования в 7-ом подъезде</t>
  </si>
  <si>
    <t xml:space="preserve"> пробретение и установка эл. счетчиков</t>
  </si>
  <si>
    <t>Всего: 4345,8 кв.м.</t>
  </si>
  <si>
    <t>598 чел</t>
  </si>
  <si>
    <t xml:space="preserve">план по статье "текущий ремонт" на 2019 год.  </t>
  </si>
  <si>
    <t xml:space="preserve"> Предложение Управляющей компании :1. ремонт асфальтобетонного покрытия. 2. Оборудование слуховых проемов в подвальном помещении.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</si>
  <si>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123/01 от 24.01.2019 года                       </t>
    </r>
  </si>
  <si>
    <t>ООО "Восток-Мегаполис"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</si>
</sst>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;[Red]\-#,##0.00&quot;р.&quot;"/>
    <numFmt numFmtId="165" formatCode="_-* #,##0.00&quot;р.&quot;_-;\-* #,##0.00&quot;р.&quot;_-;_-* &quot;-&quot;??&quot;р.&quot;_-;_-@_-"/>
    <numFmt numFmtId="166" formatCode="0.00;[Red]0.00"/>
    <numFmt numFmtId="167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165" fontId="16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7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6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1" xfId="0" applyBorder="1"/>
    <xf numFmtId="0" fontId="9" fillId="0" borderId="2" xfId="0" applyFont="1" applyFill="1" applyBorder="1" applyAlignment="1"/>
    <xf numFmtId="0" fontId="4" fillId="0" borderId="7" xfId="0" applyFont="1" applyBorder="1" applyAlignment="1"/>
    <xf numFmtId="165" fontId="3" fillId="2" borderId="1" xfId="3" applyFont="1" applyFill="1" applyBorder="1" applyAlignment="1">
      <alignment horizontal="center"/>
    </xf>
    <xf numFmtId="165" fontId="9" fillId="2" borderId="1" xfId="3" applyFont="1" applyFill="1" applyBorder="1" applyAlignment="1">
      <alignment horizontal="center"/>
    </xf>
    <xf numFmtId="165" fontId="9" fillId="2" borderId="1" xfId="3" applyFont="1" applyFill="1" applyBorder="1" applyAlignment="1"/>
    <xf numFmtId="165" fontId="9" fillId="2" borderId="9" xfId="3" applyFont="1" applyFill="1" applyBorder="1" applyAlignment="1">
      <alignment wrapText="1"/>
    </xf>
    <xf numFmtId="165" fontId="9" fillId="2" borderId="6" xfId="3" applyFont="1" applyFill="1" applyBorder="1" applyAlignment="1">
      <alignment wrapText="1"/>
    </xf>
    <xf numFmtId="165" fontId="9" fillId="2" borderId="7" xfId="3" applyFont="1" applyFill="1" applyBorder="1" applyAlignment="1">
      <alignment wrapText="1"/>
    </xf>
    <xf numFmtId="167" fontId="3" fillId="2" borderId="1" xfId="3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left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2" fontId="0" fillId="0" borderId="0" xfId="0" applyNumberFormat="1"/>
    <xf numFmtId="2" fontId="3" fillId="0" borderId="1" xfId="0" applyNumberFormat="1" applyFont="1" applyFill="1" applyBorder="1" applyAlignment="1">
      <alignment horizontal="center" wrapText="1"/>
    </xf>
    <xf numFmtId="2" fontId="9" fillId="2" borderId="1" xfId="3" applyNumberFormat="1" applyFont="1" applyFill="1" applyBorder="1" applyAlignment="1">
      <alignment horizontal="center"/>
    </xf>
    <xf numFmtId="2" fontId="6" fillId="0" borderId="1" xfId="0" applyNumberFormat="1" applyFont="1" applyBorder="1"/>
    <xf numFmtId="2" fontId="0" fillId="0" borderId="1" xfId="0" applyNumberFormat="1" applyBorder="1"/>
    <xf numFmtId="2" fontId="0" fillId="0" borderId="0" xfId="0" applyNumberFormat="1" applyFont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7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7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6" fillId="0" borderId="2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 applyBorder="1" applyAlignment="1">
      <alignment wrapText="1"/>
    </xf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9" fillId="0" borderId="2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165" fontId="9" fillId="2" borderId="6" xfId="3" applyFont="1" applyFill="1" applyBorder="1" applyAlignment="1">
      <alignment wrapText="1"/>
    </xf>
    <xf numFmtId="165" fontId="0" fillId="2" borderId="7" xfId="3" applyFont="1" applyFill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7" xfId="0" applyFont="1" applyBorder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0" fillId="0" borderId="7" xfId="0" applyFont="1" applyBorder="1" applyAlignment="1">
      <alignment horizontal="center"/>
    </xf>
  </cellXfs>
  <cellStyles count="4">
    <cellStyle name="Гиперссылка" xfId="2" builtinId="8"/>
    <cellStyle name="Денежный" xfId="3" builtinId="4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r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A22" workbookViewId="0">
      <selection activeCell="E39" sqref="E39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145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11</v>
      </c>
      <c r="C3" s="24" t="s">
        <v>92</v>
      </c>
    </row>
    <row r="4" spans="1:4" ht="14.25" customHeight="1" x14ac:dyDescent="0.25">
      <c r="A4" s="22" t="s">
        <v>172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54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51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03" t="s">
        <v>13</v>
      </c>
      <c r="D9" s="104"/>
    </row>
    <row r="10" spans="1:4" s="3" customFormat="1" ht="24" customHeight="1" x14ac:dyDescent="0.25">
      <c r="A10" s="12" t="s">
        <v>2</v>
      </c>
      <c r="B10" s="15" t="s">
        <v>14</v>
      </c>
      <c r="C10" s="105" t="s">
        <v>102</v>
      </c>
      <c r="D10" s="106"/>
    </row>
    <row r="11" spans="1:4" s="3" customFormat="1" ht="15" customHeight="1" x14ac:dyDescent="0.25">
      <c r="A11" s="12" t="s">
        <v>3</v>
      </c>
      <c r="B11" s="13" t="s">
        <v>15</v>
      </c>
      <c r="C11" s="103" t="s">
        <v>16</v>
      </c>
      <c r="D11" s="104"/>
    </row>
    <row r="12" spans="1:4" s="3" customFormat="1" ht="15" customHeight="1" x14ac:dyDescent="0.25">
      <c r="A12" s="59" t="s">
        <v>4</v>
      </c>
      <c r="B12" s="60" t="s">
        <v>105</v>
      </c>
      <c r="C12" s="57" t="s">
        <v>106</v>
      </c>
      <c r="D12" s="58" t="s">
        <v>107</v>
      </c>
    </row>
    <row r="13" spans="1:4" s="3" customFormat="1" ht="15" customHeight="1" x14ac:dyDescent="0.25">
      <c r="A13" s="61"/>
      <c r="B13" s="62"/>
      <c r="C13" s="57" t="s">
        <v>108</v>
      </c>
      <c r="D13" s="58" t="s">
        <v>109</v>
      </c>
    </row>
    <row r="14" spans="1:4" s="3" customFormat="1" ht="15" customHeight="1" x14ac:dyDescent="0.25">
      <c r="A14" s="61"/>
      <c r="B14" s="62"/>
      <c r="C14" s="57" t="s">
        <v>110</v>
      </c>
      <c r="D14" s="58" t="s">
        <v>111</v>
      </c>
    </row>
    <row r="15" spans="1:4" s="3" customFormat="1" ht="15" customHeight="1" x14ac:dyDescent="0.25">
      <c r="A15" s="61"/>
      <c r="B15" s="62"/>
      <c r="C15" s="57" t="s">
        <v>112</v>
      </c>
      <c r="D15" s="58" t="s">
        <v>113</v>
      </c>
    </row>
    <row r="16" spans="1:4" s="3" customFormat="1" ht="15" customHeight="1" x14ac:dyDescent="0.25">
      <c r="A16" s="61"/>
      <c r="B16" s="62"/>
      <c r="C16" s="57" t="s">
        <v>114</v>
      </c>
      <c r="D16" s="58" t="s">
        <v>115</v>
      </c>
    </row>
    <row r="17" spans="1:5" s="3" customFormat="1" ht="15" customHeight="1" x14ac:dyDescent="0.25">
      <c r="A17" s="61"/>
      <c r="B17" s="62"/>
      <c r="C17" s="57" t="s">
        <v>116</v>
      </c>
      <c r="D17" s="58" t="s">
        <v>117</v>
      </c>
    </row>
    <row r="18" spans="1:5" s="3" customFormat="1" ht="15" customHeight="1" x14ac:dyDescent="0.25">
      <c r="A18" s="63"/>
      <c r="B18" s="64"/>
      <c r="C18" s="57" t="s">
        <v>118</v>
      </c>
      <c r="D18" s="58" t="s">
        <v>119</v>
      </c>
    </row>
    <row r="19" spans="1:5" s="3" customFormat="1" ht="14.25" customHeight="1" x14ac:dyDescent="0.25">
      <c r="A19" s="12" t="s">
        <v>5</v>
      </c>
      <c r="B19" s="13" t="s">
        <v>17</v>
      </c>
      <c r="C19" s="107" t="s">
        <v>122</v>
      </c>
      <c r="D19" s="108"/>
    </row>
    <row r="20" spans="1:5" s="3" customFormat="1" x14ac:dyDescent="0.25">
      <c r="A20" s="12" t="s">
        <v>6</v>
      </c>
      <c r="B20" s="13" t="s">
        <v>18</v>
      </c>
      <c r="C20" s="109" t="s">
        <v>58</v>
      </c>
      <c r="D20" s="110"/>
    </row>
    <row r="21" spans="1:5" s="3" customFormat="1" ht="16.5" customHeight="1" x14ac:dyDescent="0.25">
      <c r="A21" s="12" t="s">
        <v>7</v>
      </c>
      <c r="B21" s="13" t="s">
        <v>19</v>
      </c>
      <c r="C21" s="105" t="s">
        <v>20</v>
      </c>
      <c r="D21" s="106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21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111" t="s">
        <v>27</v>
      </c>
      <c r="B26" s="112"/>
      <c r="C26" s="112"/>
      <c r="D26" s="113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135</v>
      </c>
      <c r="C28" s="6" t="s">
        <v>25</v>
      </c>
      <c r="D28" s="6" t="s">
        <v>26</v>
      </c>
    </row>
    <row r="29" spans="1:5" x14ac:dyDescent="0.25">
      <c r="A29" s="20" t="s">
        <v>28</v>
      </c>
      <c r="B29" s="19"/>
      <c r="C29" s="19"/>
      <c r="D29" s="19"/>
    </row>
    <row r="30" spans="1:5" ht="12.75" customHeight="1" x14ac:dyDescent="0.25">
      <c r="A30" s="7">
        <v>1</v>
      </c>
      <c r="B30" s="6" t="s">
        <v>93</v>
      </c>
      <c r="C30" s="6" t="s">
        <v>94</v>
      </c>
      <c r="D30" s="10" t="s">
        <v>95</v>
      </c>
      <c r="E30" t="s">
        <v>96</v>
      </c>
    </row>
    <row r="31" spans="1:5" x14ac:dyDescent="0.25">
      <c r="A31" s="20" t="s">
        <v>43</v>
      </c>
      <c r="B31" s="19"/>
      <c r="C31" s="19"/>
      <c r="D31" s="19"/>
    </row>
    <row r="32" spans="1:5" ht="13.5" customHeight="1" x14ac:dyDescent="0.25">
      <c r="A32" s="20" t="s">
        <v>44</v>
      </c>
      <c r="B32" s="19"/>
      <c r="C32" s="19"/>
      <c r="D32" s="19"/>
    </row>
    <row r="33" spans="1:4" ht="12" customHeight="1" x14ac:dyDescent="0.25">
      <c r="A33" s="7">
        <v>1</v>
      </c>
      <c r="B33" s="6" t="s">
        <v>173</v>
      </c>
      <c r="C33" s="6" t="s">
        <v>123</v>
      </c>
      <c r="D33" s="10" t="s">
        <v>29</v>
      </c>
    </row>
    <row r="34" spans="1:4" x14ac:dyDescent="0.25">
      <c r="A34" s="20" t="s">
        <v>30</v>
      </c>
      <c r="B34" s="19"/>
      <c r="C34" s="19"/>
      <c r="D34" s="19"/>
    </row>
    <row r="35" spans="1:4" ht="14.25" customHeight="1" x14ac:dyDescent="0.25">
      <c r="A35" s="7">
        <v>1</v>
      </c>
      <c r="B35" s="6" t="s">
        <v>31</v>
      </c>
      <c r="C35" s="6" t="s">
        <v>25</v>
      </c>
      <c r="D35" s="6" t="s">
        <v>32</v>
      </c>
    </row>
    <row r="36" spans="1:4" ht="13.5" customHeight="1" x14ac:dyDescent="0.25">
      <c r="A36" s="20" t="s">
        <v>33</v>
      </c>
      <c r="B36" s="19"/>
      <c r="C36" s="19"/>
      <c r="D36" s="19"/>
    </row>
    <row r="37" spans="1:4" x14ac:dyDescent="0.25">
      <c r="A37" s="7">
        <v>1</v>
      </c>
      <c r="B37" s="6" t="s">
        <v>34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52</v>
      </c>
      <c r="B39" s="19"/>
      <c r="C39" s="19"/>
      <c r="D39" s="19"/>
    </row>
    <row r="40" spans="1:4" x14ac:dyDescent="0.25">
      <c r="A40" s="7">
        <v>1</v>
      </c>
      <c r="B40" s="6" t="s">
        <v>35</v>
      </c>
      <c r="C40" s="100" t="s">
        <v>97</v>
      </c>
      <c r="D40" s="101"/>
    </row>
    <row r="41" spans="1:4" x14ac:dyDescent="0.25">
      <c r="A41" s="7">
        <v>2</v>
      </c>
      <c r="B41" s="6" t="s">
        <v>37</v>
      </c>
      <c r="C41" s="102" t="s">
        <v>59</v>
      </c>
      <c r="D41" s="102"/>
    </row>
    <row r="42" spans="1:4" ht="15" customHeight="1" x14ac:dyDescent="0.25">
      <c r="A42" s="7">
        <v>3</v>
      </c>
      <c r="B42" s="6" t="s">
        <v>38</v>
      </c>
      <c r="C42" s="102" t="s">
        <v>98</v>
      </c>
      <c r="D42" s="102"/>
    </row>
    <row r="43" spans="1:4" x14ac:dyDescent="0.25">
      <c r="A43" s="7">
        <v>4</v>
      </c>
      <c r="B43" s="6" t="s">
        <v>36</v>
      </c>
      <c r="C43" s="102" t="s">
        <v>99</v>
      </c>
      <c r="D43" s="102"/>
    </row>
    <row r="44" spans="1:4" x14ac:dyDescent="0.25">
      <c r="A44" s="7">
        <v>5</v>
      </c>
      <c r="B44" s="6" t="s">
        <v>39</v>
      </c>
      <c r="C44" s="102" t="s">
        <v>100</v>
      </c>
      <c r="D44" s="102"/>
    </row>
    <row r="45" spans="1:4" x14ac:dyDescent="0.25">
      <c r="A45" s="7">
        <v>6</v>
      </c>
      <c r="B45" s="6" t="s">
        <v>40</v>
      </c>
      <c r="C45" s="102">
        <v>14903.9</v>
      </c>
      <c r="D45" s="102"/>
    </row>
    <row r="46" spans="1:4" ht="15" customHeight="1" x14ac:dyDescent="0.25">
      <c r="A46" s="7">
        <v>7</v>
      </c>
      <c r="B46" s="6" t="s">
        <v>41</v>
      </c>
      <c r="C46" s="100" t="s">
        <v>60</v>
      </c>
      <c r="D46" s="101"/>
    </row>
    <row r="47" spans="1:4" x14ac:dyDescent="0.25">
      <c r="A47" s="7">
        <v>8</v>
      </c>
      <c r="B47" s="6" t="s">
        <v>42</v>
      </c>
      <c r="C47" s="100" t="s">
        <v>168</v>
      </c>
      <c r="D47" s="101"/>
    </row>
    <row r="48" spans="1:4" x14ac:dyDescent="0.25">
      <c r="A48" s="7">
        <v>9</v>
      </c>
      <c r="B48" s="6" t="s">
        <v>124</v>
      </c>
      <c r="C48" s="100" t="s">
        <v>169</v>
      </c>
      <c r="D48" s="101"/>
    </row>
    <row r="49" spans="1:4" x14ac:dyDescent="0.25">
      <c r="A49" s="71"/>
      <c r="B49" s="6" t="s">
        <v>103</v>
      </c>
      <c r="C49" s="71" t="s">
        <v>104</v>
      </c>
      <c r="D49" s="71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topLeftCell="A34" zoomScale="120" zoomScaleNormal="120" workbookViewId="0">
      <selection sqref="A1:H80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7" width="9.7109375" customWidth="1"/>
    <col min="8" max="8" width="11.5703125" style="94" customWidth="1"/>
  </cols>
  <sheetData>
    <row r="1" spans="1:8" x14ac:dyDescent="0.25">
      <c r="A1" s="4" t="s">
        <v>129</v>
      </c>
      <c r="B1"/>
      <c r="C1" s="42"/>
      <c r="D1" s="42"/>
    </row>
    <row r="2" spans="1:8" ht="13.5" customHeight="1" x14ac:dyDescent="0.25">
      <c r="A2" s="4" t="s">
        <v>146</v>
      </c>
      <c r="B2"/>
      <c r="C2" s="42"/>
      <c r="D2" s="42"/>
    </row>
    <row r="3" spans="1:8" ht="56.25" customHeight="1" x14ac:dyDescent="0.25">
      <c r="A3" s="134" t="s">
        <v>67</v>
      </c>
      <c r="B3" s="135"/>
      <c r="C3" s="43" t="s">
        <v>130</v>
      </c>
      <c r="D3" s="32" t="s">
        <v>68</v>
      </c>
      <c r="E3" s="32" t="s">
        <v>69</v>
      </c>
      <c r="F3" s="32" t="s">
        <v>70</v>
      </c>
      <c r="G3" s="44" t="s">
        <v>71</v>
      </c>
      <c r="H3" s="95" t="s">
        <v>72</v>
      </c>
    </row>
    <row r="4" spans="1:8" ht="27.75" customHeight="1" x14ac:dyDescent="0.25">
      <c r="A4" s="127" t="s">
        <v>147</v>
      </c>
      <c r="B4" s="128"/>
      <c r="C4" s="43"/>
      <c r="D4" s="32">
        <v>-398.26</v>
      </c>
      <c r="E4" s="32"/>
      <c r="F4" s="32"/>
      <c r="G4" s="44"/>
      <c r="H4" s="95"/>
    </row>
    <row r="5" spans="1:8" ht="14.25" customHeight="1" x14ac:dyDescent="0.25">
      <c r="A5" s="72" t="s">
        <v>131</v>
      </c>
      <c r="B5" s="73"/>
      <c r="C5" s="43"/>
      <c r="D5" s="7"/>
      <c r="E5" s="32"/>
      <c r="F5" s="32"/>
      <c r="G5" s="44"/>
      <c r="H5" s="95"/>
    </row>
    <row r="6" spans="1:8" ht="16.5" customHeight="1" x14ac:dyDescent="0.25">
      <c r="A6" s="72" t="s">
        <v>132</v>
      </c>
      <c r="B6" s="73"/>
      <c r="C6" s="43"/>
      <c r="D6" s="32"/>
      <c r="E6" s="32"/>
      <c r="F6" s="32"/>
      <c r="G6" s="44"/>
      <c r="H6" s="95"/>
    </row>
    <row r="7" spans="1:8" ht="15" customHeight="1" x14ac:dyDescent="0.25">
      <c r="A7" s="129" t="s">
        <v>148</v>
      </c>
      <c r="B7" s="118"/>
      <c r="C7" s="118"/>
      <c r="D7" s="118"/>
      <c r="E7" s="118"/>
      <c r="F7" s="118"/>
      <c r="G7" s="118"/>
      <c r="H7" s="120"/>
    </row>
    <row r="8" spans="1:8" ht="17.25" customHeight="1" x14ac:dyDescent="0.25">
      <c r="A8" s="134" t="s">
        <v>73</v>
      </c>
      <c r="B8" s="116"/>
      <c r="C8" s="36">
        <v>21.13</v>
      </c>
      <c r="D8" s="33">
        <v>-396.25</v>
      </c>
      <c r="E8" s="33">
        <f>E12+E15+E18+E21+E24+E27</f>
        <v>3725.06</v>
      </c>
      <c r="F8" s="84">
        <f>F12+F15+F18+F21+F24+F27</f>
        <v>3758.34</v>
      </c>
      <c r="G8" s="33">
        <f>G12+G15+G18+G21+G24+G27</f>
        <v>3758.34</v>
      </c>
      <c r="H8" s="85">
        <f>F8-E8+D8</f>
        <v>-362.9699999999998</v>
      </c>
    </row>
    <row r="9" spans="1:8" x14ac:dyDescent="0.25">
      <c r="A9" s="45" t="s">
        <v>74</v>
      </c>
      <c r="B9" s="46"/>
      <c r="C9" s="7">
        <f>C8-C10</f>
        <v>19.02</v>
      </c>
      <c r="D9" s="7">
        <f>D8-D10</f>
        <v>-356.65</v>
      </c>
      <c r="E9" s="85">
        <f>E8-E10</f>
        <v>3352.5540000000001</v>
      </c>
      <c r="F9" s="85">
        <f>F8-F10</f>
        <v>3382.5060000000003</v>
      </c>
      <c r="G9" s="7">
        <f>G8-G10</f>
        <v>3382.51</v>
      </c>
      <c r="H9" s="85">
        <f>F9-E9+D9</f>
        <v>-326.69799999999975</v>
      </c>
    </row>
    <row r="10" spans="1:8" x14ac:dyDescent="0.25">
      <c r="A10" s="117" t="s">
        <v>75</v>
      </c>
      <c r="B10" s="118"/>
      <c r="C10" s="7">
        <v>2.11</v>
      </c>
      <c r="D10" s="7">
        <v>-39.6</v>
      </c>
      <c r="E10" s="85">
        <f>E8*10%</f>
        <v>372.50600000000003</v>
      </c>
      <c r="F10" s="85">
        <f>F8*10%</f>
        <v>375.83400000000006</v>
      </c>
      <c r="G10" s="7">
        <v>375.83</v>
      </c>
      <c r="H10" s="85">
        <f>F10-E10+D10</f>
        <v>-36.27199999999997</v>
      </c>
    </row>
    <row r="11" spans="1:8" ht="12.75" customHeight="1" x14ac:dyDescent="0.25">
      <c r="A11" s="129" t="s">
        <v>76</v>
      </c>
      <c r="B11" s="115"/>
      <c r="C11" s="115"/>
      <c r="D11" s="115"/>
      <c r="E11" s="115"/>
      <c r="F11" s="115"/>
      <c r="G11" s="115"/>
      <c r="H11" s="116"/>
    </row>
    <row r="12" spans="1:8" x14ac:dyDescent="0.25">
      <c r="A12" s="132" t="s">
        <v>55</v>
      </c>
      <c r="B12" s="133"/>
      <c r="C12" s="36">
        <v>5.65</v>
      </c>
      <c r="D12" s="33">
        <v>-118.93</v>
      </c>
      <c r="E12" s="84">
        <v>1009.01</v>
      </c>
      <c r="F12" s="84">
        <v>1028.76</v>
      </c>
      <c r="G12" s="84">
        <v>1028.76</v>
      </c>
      <c r="H12" s="85">
        <f t="shared" ref="H12:H29" si="0">F12-E12+D12</f>
        <v>-99.18</v>
      </c>
    </row>
    <row r="13" spans="1:8" x14ac:dyDescent="0.25">
      <c r="A13" s="45" t="s">
        <v>74</v>
      </c>
      <c r="B13" s="46"/>
      <c r="C13" s="7">
        <v>5.08</v>
      </c>
      <c r="D13" s="7">
        <f>D12-D14</f>
        <v>-107.03</v>
      </c>
      <c r="E13" s="85">
        <f>E12-E14</f>
        <v>908.10899999999992</v>
      </c>
      <c r="F13" s="85">
        <f>F12-F14</f>
        <v>925.88400000000001</v>
      </c>
      <c r="G13" s="85">
        <f>G12-G14</f>
        <v>925.88400000000001</v>
      </c>
      <c r="H13" s="85">
        <f t="shared" si="0"/>
        <v>-89.25499999999991</v>
      </c>
    </row>
    <row r="14" spans="1:8" x14ac:dyDescent="0.25">
      <c r="A14" s="117" t="s">
        <v>75</v>
      </c>
      <c r="B14" s="118"/>
      <c r="C14" s="7">
        <v>0.56999999999999995</v>
      </c>
      <c r="D14" s="7">
        <v>-11.9</v>
      </c>
      <c r="E14" s="85">
        <f>E12*10%</f>
        <v>100.90100000000001</v>
      </c>
      <c r="F14" s="85">
        <f t="shared" ref="F14:G14" si="1">F12*10%</f>
        <v>102.876</v>
      </c>
      <c r="G14" s="85">
        <f t="shared" si="1"/>
        <v>102.876</v>
      </c>
      <c r="H14" s="85">
        <f t="shared" si="0"/>
        <v>-9.925000000000006</v>
      </c>
    </row>
    <row r="15" spans="1:8" ht="23.25" customHeight="1" x14ac:dyDescent="0.25">
      <c r="A15" s="132" t="s">
        <v>45</v>
      </c>
      <c r="B15" s="133"/>
      <c r="C15" s="36">
        <v>3.45</v>
      </c>
      <c r="D15" s="33">
        <v>-66.069999999999993</v>
      </c>
      <c r="E15" s="84">
        <v>616.12</v>
      </c>
      <c r="F15" s="84">
        <v>626.04</v>
      </c>
      <c r="G15" s="84">
        <v>626.04</v>
      </c>
      <c r="H15" s="85">
        <f t="shared" si="0"/>
        <v>-56.150000000000034</v>
      </c>
    </row>
    <row r="16" spans="1:8" x14ac:dyDescent="0.25">
      <c r="A16" s="45" t="s">
        <v>74</v>
      </c>
      <c r="B16" s="46"/>
      <c r="C16" s="7">
        <v>3.1</v>
      </c>
      <c r="D16" s="7">
        <f>D15-D17</f>
        <v>-59.459999999999994</v>
      </c>
      <c r="E16" s="85">
        <f>E15-E17</f>
        <v>554.50800000000004</v>
      </c>
      <c r="F16" s="85">
        <f>F15-F17</f>
        <v>563.43599999999992</v>
      </c>
      <c r="G16" s="85">
        <f>G15-G17</f>
        <v>563.43599999999992</v>
      </c>
      <c r="H16" s="85">
        <f t="shared" si="0"/>
        <v>-50.53200000000011</v>
      </c>
    </row>
    <row r="17" spans="1:8" ht="15" customHeight="1" x14ac:dyDescent="0.25">
      <c r="A17" s="117" t="s">
        <v>75</v>
      </c>
      <c r="B17" s="118"/>
      <c r="C17" s="7">
        <v>0.35</v>
      </c>
      <c r="D17" s="7">
        <v>-6.61</v>
      </c>
      <c r="E17" s="85">
        <f>E15*10%</f>
        <v>61.612000000000002</v>
      </c>
      <c r="F17" s="85">
        <f t="shared" ref="F17:G17" si="2">F15*10%</f>
        <v>62.603999999999999</v>
      </c>
      <c r="G17" s="85">
        <f t="shared" si="2"/>
        <v>62.603999999999999</v>
      </c>
      <c r="H17" s="85">
        <f t="shared" si="0"/>
        <v>-5.618000000000003</v>
      </c>
    </row>
    <row r="18" spans="1:8" ht="15" customHeight="1" x14ac:dyDescent="0.25">
      <c r="A18" s="132" t="s">
        <v>56</v>
      </c>
      <c r="B18" s="133"/>
      <c r="C18" s="43">
        <v>2.37</v>
      </c>
      <c r="D18" s="33">
        <v>-45.66</v>
      </c>
      <c r="E18" s="84">
        <v>423.25</v>
      </c>
      <c r="F18" s="84">
        <v>430.06</v>
      </c>
      <c r="G18" s="84">
        <v>430.06</v>
      </c>
      <c r="H18" s="85">
        <f t="shared" si="0"/>
        <v>-38.849999999999994</v>
      </c>
    </row>
    <row r="19" spans="1:8" ht="13.5" customHeight="1" x14ac:dyDescent="0.25">
      <c r="A19" s="45" t="s">
        <v>74</v>
      </c>
      <c r="B19" s="46"/>
      <c r="C19" s="7">
        <v>2.13</v>
      </c>
      <c r="D19" s="7">
        <f>D18-D20</f>
        <v>-41.089999999999996</v>
      </c>
      <c r="E19" s="85">
        <f>E18-E20</f>
        <v>380.92500000000001</v>
      </c>
      <c r="F19" s="85">
        <f>F18-F20</f>
        <v>387.05399999999997</v>
      </c>
      <c r="G19" s="85">
        <f>G18-G20</f>
        <v>387.05399999999997</v>
      </c>
      <c r="H19" s="85">
        <f t="shared" si="0"/>
        <v>-34.961000000000034</v>
      </c>
    </row>
    <row r="20" spans="1:8" ht="12.75" customHeight="1" x14ac:dyDescent="0.25">
      <c r="A20" s="117" t="s">
        <v>75</v>
      </c>
      <c r="B20" s="118"/>
      <c r="C20" s="7">
        <v>0.24</v>
      </c>
      <c r="D20" s="7">
        <v>-4.57</v>
      </c>
      <c r="E20" s="85">
        <f>E18*10%</f>
        <v>42.325000000000003</v>
      </c>
      <c r="F20" s="85">
        <f t="shared" ref="F20:G20" si="3">F18*10%</f>
        <v>43.006</v>
      </c>
      <c r="G20" s="85">
        <f t="shared" si="3"/>
        <v>43.006</v>
      </c>
      <c r="H20" s="85">
        <f t="shared" si="0"/>
        <v>-3.8890000000000029</v>
      </c>
    </row>
    <row r="21" spans="1:8" x14ac:dyDescent="0.25">
      <c r="A21" s="132" t="s">
        <v>57</v>
      </c>
      <c r="B21" s="133"/>
      <c r="C21" s="35">
        <v>1.1100000000000001</v>
      </c>
      <c r="D21" s="7">
        <v>-21.49</v>
      </c>
      <c r="E21" s="85">
        <v>198.23</v>
      </c>
      <c r="F21" s="85">
        <v>201.42</v>
      </c>
      <c r="G21" s="85">
        <v>201.42</v>
      </c>
      <c r="H21" s="85">
        <f t="shared" si="0"/>
        <v>-18.3</v>
      </c>
    </row>
    <row r="22" spans="1:8" ht="14.25" customHeight="1" x14ac:dyDescent="0.25">
      <c r="A22" s="45" t="s">
        <v>74</v>
      </c>
      <c r="B22" s="46"/>
      <c r="C22" s="7">
        <v>1</v>
      </c>
      <c r="D22" s="7">
        <f>D21-D23</f>
        <v>-19.34</v>
      </c>
      <c r="E22" s="85">
        <f>E21-E23</f>
        <v>178.40699999999998</v>
      </c>
      <c r="F22" s="85">
        <f>F21-F23</f>
        <v>181.27799999999999</v>
      </c>
      <c r="G22" s="85">
        <f>G21-G23</f>
        <v>181.27799999999999</v>
      </c>
      <c r="H22" s="85">
        <f t="shared" si="0"/>
        <v>-16.468999999999991</v>
      </c>
    </row>
    <row r="23" spans="1:8" ht="14.25" customHeight="1" x14ac:dyDescent="0.25">
      <c r="A23" s="117" t="s">
        <v>75</v>
      </c>
      <c r="B23" s="118"/>
      <c r="C23" s="7">
        <v>0.11</v>
      </c>
      <c r="D23" s="7">
        <v>-2.15</v>
      </c>
      <c r="E23" s="85">
        <f>E21*10%</f>
        <v>19.823</v>
      </c>
      <c r="F23" s="85">
        <f t="shared" ref="F23:G23" si="4">F21*10%</f>
        <v>20.141999999999999</v>
      </c>
      <c r="G23" s="85">
        <f t="shared" si="4"/>
        <v>20.141999999999999</v>
      </c>
      <c r="H23" s="85">
        <f t="shared" si="0"/>
        <v>-1.8310000000000008</v>
      </c>
    </row>
    <row r="24" spans="1:8" ht="14.25" customHeight="1" x14ac:dyDescent="0.25">
      <c r="A24" s="10" t="s">
        <v>46</v>
      </c>
      <c r="B24" s="47"/>
      <c r="C24" s="35">
        <v>4.3600000000000003</v>
      </c>
      <c r="D24" s="7">
        <v>-75.11</v>
      </c>
      <c r="E24" s="85">
        <v>773.29</v>
      </c>
      <c r="F24" s="85">
        <v>771.59</v>
      </c>
      <c r="G24" s="85">
        <v>771.59</v>
      </c>
      <c r="H24" s="85">
        <f t="shared" si="0"/>
        <v>-76.809999999999931</v>
      </c>
    </row>
    <row r="25" spans="1:8" ht="14.25" customHeight="1" x14ac:dyDescent="0.25">
      <c r="A25" s="45" t="s">
        <v>74</v>
      </c>
      <c r="B25" s="46"/>
      <c r="C25" s="7">
        <v>3.29</v>
      </c>
      <c r="D25" s="7">
        <f>D24-D26</f>
        <v>-67.599999999999994</v>
      </c>
      <c r="E25" s="85">
        <f>E24-E26</f>
        <v>695.96100000000001</v>
      </c>
      <c r="F25" s="85">
        <f>F24-F26</f>
        <v>694.43100000000004</v>
      </c>
      <c r="G25" s="85">
        <f>G24-G26</f>
        <v>694.43100000000004</v>
      </c>
      <c r="H25" s="85">
        <f t="shared" si="0"/>
        <v>-69.129999999999967</v>
      </c>
    </row>
    <row r="26" spans="1:8" x14ac:dyDescent="0.25">
      <c r="A26" s="117" t="s">
        <v>75</v>
      </c>
      <c r="B26" s="118"/>
      <c r="C26" s="7">
        <v>0.36</v>
      </c>
      <c r="D26" s="7">
        <v>-7.51</v>
      </c>
      <c r="E26" s="85">
        <f>E24*10%</f>
        <v>77.329000000000008</v>
      </c>
      <c r="F26" s="85">
        <f t="shared" ref="F26:G26" si="5">F24*10%</f>
        <v>77.159000000000006</v>
      </c>
      <c r="G26" s="85">
        <f t="shared" si="5"/>
        <v>77.159000000000006</v>
      </c>
      <c r="H26" s="85">
        <f t="shared" si="0"/>
        <v>-7.6800000000000015</v>
      </c>
    </row>
    <row r="27" spans="1:8" ht="14.25" customHeight="1" x14ac:dyDescent="0.25">
      <c r="A27" s="138" t="s">
        <v>47</v>
      </c>
      <c r="B27" s="139"/>
      <c r="C27" s="92">
        <v>4.1900000000000004</v>
      </c>
      <c r="D27" s="93">
        <v>-68.989999999999995</v>
      </c>
      <c r="E27" s="91">
        <v>705.16</v>
      </c>
      <c r="F27" s="91">
        <v>700.47</v>
      </c>
      <c r="G27" s="91">
        <v>700.47</v>
      </c>
      <c r="H27" s="85">
        <f t="shared" si="0"/>
        <v>-73.679999999999936</v>
      </c>
    </row>
    <row r="28" spans="1:8" x14ac:dyDescent="0.25">
      <c r="A28" s="45" t="s">
        <v>74</v>
      </c>
      <c r="B28" s="46"/>
      <c r="C28" s="7">
        <v>3.77</v>
      </c>
      <c r="D28" s="7">
        <f>D27-D29</f>
        <v>-62.089999999999996</v>
      </c>
      <c r="E28" s="85">
        <f>E27-E29</f>
        <v>634.64400000000001</v>
      </c>
      <c r="F28" s="85">
        <f>F27-F29</f>
        <v>630.423</v>
      </c>
      <c r="G28" s="85">
        <f>G27-G29</f>
        <v>630.423</v>
      </c>
      <c r="H28" s="85">
        <f t="shared" si="0"/>
        <v>-66.311000000000007</v>
      </c>
    </row>
    <row r="29" spans="1:8" x14ac:dyDescent="0.25">
      <c r="A29" s="117" t="s">
        <v>75</v>
      </c>
      <c r="B29" s="118"/>
      <c r="C29" s="7">
        <v>0.42</v>
      </c>
      <c r="D29" s="7">
        <v>-6.9</v>
      </c>
      <c r="E29" s="85">
        <f>E27*10%</f>
        <v>70.516000000000005</v>
      </c>
      <c r="F29" s="85">
        <f t="shared" ref="F29:G29" si="6">F27*10%</f>
        <v>70.047000000000011</v>
      </c>
      <c r="G29" s="85">
        <f t="shared" si="6"/>
        <v>70.047000000000011</v>
      </c>
      <c r="H29" s="85">
        <f t="shared" si="0"/>
        <v>-7.3689999999999944</v>
      </c>
    </row>
    <row r="30" spans="1:8" x14ac:dyDescent="0.25">
      <c r="A30" s="66"/>
      <c r="B30" s="65"/>
      <c r="C30" s="7"/>
      <c r="D30" s="7"/>
      <c r="E30" s="85"/>
      <c r="F30" s="85"/>
      <c r="G30" s="86"/>
      <c r="H30" s="87"/>
    </row>
    <row r="31" spans="1:8" ht="13.5" customHeight="1" x14ac:dyDescent="0.25">
      <c r="A31" s="134" t="s">
        <v>48</v>
      </c>
      <c r="B31" s="135"/>
      <c r="C31" s="35">
        <v>7.8</v>
      </c>
      <c r="D31" s="35">
        <v>46.92</v>
      </c>
      <c r="E31" s="88">
        <v>1373.65</v>
      </c>
      <c r="F31" s="88">
        <v>1388.22</v>
      </c>
      <c r="G31" s="89">
        <f>G32+G33</f>
        <v>627.16</v>
      </c>
      <c r="H31" s="88">
        <f>F31-E31+D31+F31-G31</f>
        <v>822.55000000000007</v>
      </c>
    </row>
    <row r="32" spans="1:8" ht="15" customHeight="1" x14ac:dyDescent="0.25">
      <c r="A32" s="67" t="s">
        <v>77</v>
      </c>
      <c r="B32" s="68"/>
      <c r="C32" s="35">
        <v>7.02</v>
      </c>
      <c r="D32" s="35">
        <v>50.72</v>
      </c>
      <c r="E32" s="85">
        <f>E31-E33</f>
        <v>1236.2850000000001</v>
      </c>
      <c r="F32" s="85">
        <f>F31-F33</f>
        <v>1249.3980000000001</v>
      </c>
      <c r="G32" s="90">
        <v>488.34</v>
      </c>
      <c r="H32" s="85">
        <f>F32-E32+D32+F32-G32</f>
        <v>824.8910000000003</v>
      </c>
    </row>
    <row r="33" spans="1:8" ht="15.75" customHeight="1" x14ac:dyDescent="0.25">
      <c r="A33" s="117" t="s">
        <v>75</v>
      </c>
      <c r="B33" s="118"/>
      <c r="C33" s="7">
        <v>0.78</v>
      </c>
      <c r="D33" s="7">
        <v>-3.8</v>
      </c>
      <c r="E33" s="85">
        <f>E31*10%</f>
        <v>137.36500000000001</v>
      </c>
      <c r="F33" s="85">
        <f>F31*10%</f>
        <v>138.822</v>
      </c>
      <c r="G33" s="85">
        <v>138.82</v>
      </c>
      <c r="H33" s="85">
        <f>F33-E33+D33+F33-G33</f>
        <v>-2.3410000000000082</v>
      </c>
    </row>
    <row r="34" spans="1:8" ht="15.75" customHeight="1" x14ac:dyDescent="0.25">
      <c r="A34" s="123" t="s">
        <v>136</v>
      </c>
      <c r="B34" s="124"/>
      <c r="C34" s="35"/>
      <c r="D34" s="35">
        <v>-48.93</v>
      </c>
      <c r="E34" s="88">
        <f>E36+E37+E38+E39</f>
        <v>444.95</v>
      </c>
      <c r="F34" s="88">
        <f>F36+F37+F38+F39</f>
        <v>437.34</v>
      </c>
      <c r="G34" s="89">
        <v>437.34</v>
      </c>
      <c r="H34" s="88">
        <f>F34-E34+D34+F34-G34</f>
        <v>-56.54000000000002</v>
      </c>
    </row>
    <row r="35" spans="1:8" ht="15.75" customHeight="1" x14ac:dyDescent="0.25">
      <c r="A35" s="45" t="s">
        <v>137</v>
      </c>
      <c r="B35" s="83"/>
      <c r="C35" s="7"/>
      <c r="D35" s="7"/>
      <c r="E35" s="7"/>
      <c r="F35" s="7"/>
      <c r="G35" s="82"/>
      <c r="H35" s="85"/>
    </row>
    <row r="36" spans="1:8" ht="15.75" customHeight="1" x14ac:dyDescent="0.25">
      <c r="A36" s="125" t="s">
        <v>138</v>
      </c>
      <c r="B36" s="126"/>
      <c r="C36" s="7"/>
      <c r="D36" s="7">
        <v>-1.33</v>
      </c>
      <c r="E36" s="7">
        <v>15.74</v>
      </c>
      <c r="F36" s="7">
        <v>15.18</v>
      </c>
      <c r="G36" s="7">
        <v>15.18</v>
      </c>
      <c r="H36" s="85">
        <f>F36-E36+D36+F36-G36</f>
        <v>-1.8900000000000006</v>
      </c>
    </row>
    <row r="37" spans="1:8" ht="15.75" customHeight="1" x14ac:dyDescent="0.25">
      <c r="A37" s="125" t="s">
        <v>140</v>
      </c>
      <c r="B37" s="126"/>
      <c r="C37" s="7"/>
      <c r="D37" s="7">
        <v>-6.91</v>
      </c>
      <c r="E37" s="7">
        <v>79.569999999999993</v>
      </c>
      <c r="F37" s="7">
        <v>76.569999999999993</v>
      </c>
      <c r="G37" s="7">
        <v>76.569999999999993</v>
      </c>
      <c r="H37" s="85">
        <f t="shared" ref="H37:H39" si="7">F37-E37+D37+F37-G37</f>
        <v>-9.9099999999999966</v>
      </c>
    </row>
    <row r="38" spans="1:8" ht="15.75" customHeight="1" x14ac:dyDescent="0.25">
      <c r="A38" s="125" t="s">
        <v>141</v>
      </c>
      <c r="B38" s="126"/>
      <c r="C38" s="7"/>
      <c r="D38" s="7">
        <v>-39.53</v>
      </c>
      <c r="E38" s="7">
        <v>334.59</v>
      </c>
      <c r="F38" s="7">
        <v>331.09</v>
      </c>
      <c r="G38" s="7">
        <v>331.09</v>
      </c>
      <c r="H38" s="85">
        <f t="shared" si="7"/>
        <v>-43.03000000000003</v>
      </c>
    </row>
    <row r="39" spans="1:8" ht="15.75" customHeight="1" x14ac:dyDescent="0.25">
      <c r="A39" s="125" t="s">
        <v>139</v>
      </c>
      <c r="B39" s="126"/>
      <c r="C39" s="7"/>
      <c r="D39" s="7">
        <v>-1.1599999999999999</v>
      </c>
      <c r="E39" s="7">
        <v>15.05</v>
      </c>
      <c r="F39" s="7">
        <v>14.5</v>
      </c>
      <c r="G39" s="7">
        <v>14.5</v>
      </c>
      <c r="H39" s="85">
        <f t="shared" si="7"/>
        <v>-1.7100000000000009</v>
      </c>
    </row>
    <row r="40" spans="1:8" ht="18" customHeight="1" x14ac:dyDescent="0.25">
      <c r="A40" s="123" t="s">
        <v>125</v>
      </c>
      <c r="B40" s="124"/>
      <c r="C40" s="7"/>
      <c r="D40" s="7"/>
      <c r="E40" s="35">
        <f>E8+E31+E34</f>
        <v>5543.66</v>
      </c>
      <c r="F40" s="35">
        <f>F8+F31+F34</f>
        <v>5583.9000000000005</v>
      </c>
      <c r="G40" s="35">
        <f>G8+G31+G34</f>
        <v>4822.84</v>
      </c>
      <c r="H40" s="85"/>
    </row>
    <row r="41" spans="1:8" ht="20.25" customHeight="1" x14ac:dyDescent="0.25">
      <c r="A41" s="130" t="s">
        <v>133</v>
      </c>
      <c r="B41" s="131"/>
      <c r="C41" s="74"/>
      <c r="D41" s="80">
        <v>-398.26</v>
      </c>
      <c r="E41" s="75"/>
      <c r="F41" s="75"/>
      <c r="G41" s="74"/>
      <c r="H41" s="96">
        <f>F40-E40+D41+F40-G40</f>
        <v>403.04000000000087</v>
      </c>
    </row>
    <row r="42" spans="1:8" ht="22.5" customHeight="1" x14ac:dyDescent="0.25">
      <c r="A42" s="130" t="s">
        <v>149</v>
      </c>
      <c r="B42" s="130"/>
      <c r="C42" s="76"/>
      <c r="D42" s="76"/>
      <c r="E42" s="75"/>
      <c r="F42" s="75"/>
      <c r="G42" s="75"/>
      <c r="H42" s="96">
        <f>H43+H44</f>
        <v>403.04000000000025</v>
      </c>
    </row>
    <row r="43" spans="1:8" ht="22.5" customHeight="1" x14ac:dyDescent="0.25">
      <c r="A43" s="77" t="s">
        <v>131</v>
      </c>
      <c r="B43" s="77"/>
      <c r="C43" s="76"/>
      <c r="D43" s="76"/>
      <c r="E43" s="75"/>
      <c r="F43" s="75"/>
      <c r="G43" s="75"/>
      <c r="H43" s="96">
        <f>H31</f>
        <v>822.55000000000007</v>
      </c>
    </row>
    <row r="44" spans="1:8" ht="25.5" customHeight="1" x14ac:dyDescent="0.25">
      <c r="A44" s="78" t="s">
        <v>132</v>
      </c>
      <c r="B44" s="79"/>
      <c r="C44" s="76"/>
      <c r="D44" s="76"/>
      <c r="E44" s="75"/>
      <c r="F44" s="75"/>
      <c r="G44" s="75"/>
      <c r="H44" s="96">
        <f>H8+H34</f>
        <v>-419.50999999999982</v>
      </c>
    </row>
    <row r="45" spans="1:8" ht="15.75" customHeight="1" x14ac:dyDescent="0.25">
      <c r="A45" s="121"/>
      <c r="B45" s="122"/>
      <c r="C45" s="122"/>
      <c r="D45" s="122"/>
      <c r="E45" s="122"/>
      <c r="F45" s="122"/>
      <c r="G45" s="122"/>
      <c r="H45" s="122"/>
    </row>
    <row r="46" spans="1:8" ht="14.25" customHeight="1" x14ac:dyDescent="0.25"/>
    <row r="47" spans="1:8" x14ac:dyDescent="0.25">
      <c r="A47" s="21" t="s">
        <v>150</v>
      </c>
      <c r="D47" s="23"/>
      <c r="E47" s="23"/>
      <c r="F47" s="23"/>
      <c r="G47" s="23"/>
    </row>
    <row r="48" spans="1:8" x14ac:dyDescent="0.25">
      <c r="A48" s="119" t="s">
        <v>61</v>
      </c>
      <c r="B48" s="118"/>
      <c r="C48" s="118"/>
      <c r="D48" s="120"/>
      <c r="E48" s="37" t="s">
        <v>62</v>
      </c>
      <c r="F48" s="37" t="s">
        <v>63</v>
      </c>
      <c r="G48" s="37" t="s">
        <v>126</v>
      </c>
      <c r="H48" s="97" t="s">
        <v>127</v>
      </c>
    </row>
    <row r="49" spans="1:8" x14ac:dyDescent="0.25">
      <c r="A49" s="114" t="s">
        <v>151</v>
      </c>
      <c r="B49" s="115"/>
      <c r="C49" s="115"/>
      <c r="D49" s="116"/>
      <c r="E49" s="38">
        <v>43132</v>
      </c>
      <c r="F49" s="37" t="s">
        <v>152</v>
      </c>
      <c r="G49" s="39">
        <v>13.88</v>
      </c>
      <c r="H49" s="97" t="s">
        <v>142</v>
      </c>
    </row>
    <row r="50" spans="1:8" x14ac:dyDescent="0.25">
      <c r="A50" s="114" t="s">
        <v>120</v>
      </c>
      <c r="B50" s="115"/>
      <c r="C50" s="115"/>
      <c r="D50" s="116"/>
      <c r="E50" s="38">
        <v>43191</v>
      </c>
      <c r="F50" s="37" t="s">
        <v>121</v>
      </c>
      <c r="G50" s="39">
        <v>4.9800000000000004</v>
      </c>
      <c r="H50" s="97" t="s">
        <v>128</v>
      </c>
    </row>
    <row r="51" spans="1:8" x14ac:dyDescent="0.25">
      <c r="A51" s="114" t="s">
        <v>153</v>
      </c>
      <c r="B51" s="115"/>
      <c r="C51" s="115"/>
      <c r="D51" s="116"/>
      <c r="E51" s="38">
        <v>43132</v>
      </c>
      <c r="F51" s="37" t="s">
        <v>154</v>
      </c>
      <c r="G51" s="39">
        <v>22.1</v>
      </c>
      <c r="H51" s="97" t="s">
        <v>142</v>
      </c>
    </row>
    <row r="52" spans="1:8" x14ac:dyDescent="0.25">
      <c r="A52" s="114" t="s">
        <v>167</v>
      </c>
      <c r="B52" s="115"/>
      <c r="C52" s="115"/>
      <c r="D52" s="116"/>
      <c r="E52" s="38">
        <v>43221</v>
      </c>
      <c r="F52" s="37" t="s">
        <v>155</v>
      </c>
      <c r="G52" s="39">
        <v>37.43</v>
      </c>
      <c r="H52" s="97" t="s">
        <v>156</v>
      </c>
    </row>
    <row r="53" spans="1:8" x14ac:dyDescent="0.25">
      <c r="A53" s="114" t="s">
        <v>157</v>
      </c>
      <c r="B53" s="115"/>
      <c r="C53" s="115"/>
      <c r="D53" s="116"/>
      <c r="E53" s="38">
        <v>43160</v>
      </c>
      <c r="F53" s="37" t="s">
        <v>158</v>
      </c>
      <c r="G53" s="39">
        <v>6.5</v>
      </c>
      <c r="H53" s="97" t="s">
        <v>142</v>
      </c>
    </row>
    <row r="54" spans="1:8" x14ac:dyDescent="0.25">
      <c r="A54" s="114" t="s">
        <v>144</v>
      </c>
      <c r="B54" s="115"/>
      <c r="C54" s="115"/>
      <c r="D54" s="116"/>
      <c r="E54" s="38" t="s">
        <v>159</v>
      </c>
      <c r="F54" s="37" t="s">
        <v>160</v>
      </c>
      <c r="G54" s="39">
        <v>90</v>
      </c>
      <c r="H54" s="97" t="s">
        <v>143</v>
      </c>
    </row>
    <row r="55" spans="1:8" x14ac:dyDescent="0.25">
      <c r="A55" s="114" t="s">
        <v>166</v>
      </c>
      <c r="B55" s="115"/>
      <c r="C55" s="115"/>
      <c r="D55" s="116"/>
      <c r="E55" s="38">
        <v>43160</v>
      </c>
      <c r="F55" s="37" t="s">
        <v>161</v>
      </c>
      <c r="G55" s="39">
        <v>281.43</v>
      </c>
      <c r="H55" s="97" t="s">
        <v>162</v>
      </c>
    </row>
    <row r="56" spans="1:8" x14ac:dyDescent="0.25">
      <c r="A56" s="114" t="s">
        <v>163</v>
      </c>
      <c r="B56" s="115"/>
      <c r="C56" s="115"/>
      <c r="D56" s="116"/>
      <c r="E56" s="38">
        <v>43221</v>
      </c>
      <c r="F56" s="37" t="s">
        <v>164</v>
      </c>
      <c r="G56" s="39">
        <v>32.020000000000003</v>
      </c>
      <c r="H56" s="97" t="s">
        <v>165</v>
      </c>
    </row>
    <row r="57" spans="1:8" x14ac:dyDescent="0.25">
      <c r="A57" s="114" t="s">
        <v>8</v>
      </c>
      <c r="B57" s="115"/>
      <c r="C57" s="115"/>
      <c r="D57" s="116"/>
      <c r="E57" s="38"/>
      <c r="F57" s="37"/>
      <c r="G57" s="39">
        <f>SUM(G49:G56)</f>
        <v>488.34</v>
      </c>
      <c r="H57" s="98"/>
    </row>
    <row r="58" spans="1:8" x14ac:dyDescent="0.25">
      <c r="A58" s="21" t="s">
        <v>49</v>
      </c>
      <c r="D58" s="23"/>
      <c r="E58" s="23"/>
      <c r="F58" s="23"/>
      <c r="G58" s="23"/>
    </row>
    <row r="59" spans="1:8" x14ac:dyDescent="0.25">
      <c r="A59" s="21" t="s">
        <v>50</v>
      </c>
      <c r="D59" s="23"/>
      <c r="E59" s="23"/>
      <c r="F59" s="23"/>
      <c r="G59" s="23"/>
    </row>
    <row r="60" spans="1:8" ht="23.25" customHeight="1" x14ac:dyDescent="0.25">
      <c r="A60" s="119" t="s">
        <v>65</v>
      </c>
      <c r="B60" s="118"/>
      <c r="C60" s="118"/>
      <c r="D60" s="118"/>
      <c r="E60" s="120"/>
      <c r="F60" s="41" t="s">
        <v>63</v>
      </c>
      <c r="G60" s="40" t="s">
        <v>64</v>
      </c>
    </row>
    <row r="61" spans="1:8" x14ac:dyDescent="0.25">
      <c r="A61" s="114" t="s">
        <v>66</v>
      </c>
      <c r="B61" s="115"/>
      <c r="C61" s="115"/>
      <c r="D61" s="115"/>
      <c r="E61" s="116"/>
      <c r="F61" s="37">
        <v>4</v>
      </c>
      <c r="G61" s="81">
        <v>1654.47</v>
      </c>
    </row>
    <row r="62" spans="1:8" x14ac:dyDescent="0.25">
      <c r="A62" s="48"/>
      <c r="B62" s="49"/>
      <c r="C62" s="49"/>
      <c r="D62" s="49"/>
      <c r="E62" s="49"/>
      <c r="F62" s="50"/>
      <c r="G62" s="50"/>
    </row>
    <row r="63" spans="1:8" x14ac:dyDescent="0.25">
      <c r="A63" s="54" t="s">
        <v>78</v>
      </c>
      <c r="B63" s="55"/>
      <c r="C63" s="55"/>
      <c r="D63" s="55"/>
      <c r="E63" s="55"/>
      <c r="F63" s="37"/>
      <c r="G63" s="37"/>
    </row>
    <row r="64" spans="1:8" x14ac:dyDescent="0.25">
      <c r="A64" s="119" t="s">
        <v>79</v>
      </c>
      <c r="B64" s="140"/>
      <c r="C64" s="100" t="s">
        <v>80</v>
      </c>
      <c r="D64" s="140"/>
      <c r="E64" s="37" t="s">
        <v>81</v>
      </c>
      <c r="F64" s="37" t="s">
        <v>82</v>
      </c>
      <c r="G64" s="37" t="s">
        <v>83</v>
      </c>
    </row>
    <row r="65" spans="1:8" x14ac:dyDescent="0.25">
      <c r="A65" s="119" t="s">
        <v>101</v>
      </c>
      <c r="B65" s="140"/>
      <c r="C65" s="100" t="s">
        <v>60</v>
      </c>
      <c r="D65" s="120"/>
      <c r="E65" s="37">
        <v>4</v>
      </c>
      <c r="F65" s="37" t="s">
        <v>60</v>
      </c>
      <c r="G65" s="37" t="s">
        <v>60</v>
      </c>
    </row>
    <row r="66" spans="1:8" x14ac:dyDescent="0.25">
      <c r="A66" s="51"/>
      <c r="B66" s="52"/>
      <c r="C66" s="28"/>
      <c r="D66" s="53"/>
      <c r="E66" s="50"/>
      <c r="F66" s="50"/>
      <c r="G66" s="50"/>
    </row>
    <row r="67" spans="1:8" x14ac:dyDescent="0.25">
      <c r="A67" s="70"/>
      <c r="B67" s="70"/>
      <c r="C67" s="70"/>
      <c r="D67" s="70"/>
      <c r="E67" s="70"/>
      <c r="F67" s="70"/>
      <c r="G67" s="70"/>
      <c r="H67" s="99"/>
    </row>
    <row r="68" spans="1:8" x14ac:dyDescent="0.25">
      <c r="A68" s="21" t="s">
        <v>134</v>
      </c>
    </row>
    <row r="69" spans="1:8" x14ac:dyDescent="0.25">
      <c r="A69" s="21" t="s">
        <v>170</v>
      </c>
    </row>
    <row r="70" spans="1:8" x14ac:dyDescent="0.25">
      <c r="A70" s="136" t="s">
        <v>171</v>
      </c>
      <c r="B70" s="137"/>
      <c r="C70" s="137"/>
      <c r="D70" s="137"/>
      <c r="E70" s="137"/>
      <c r="F70" s="137"/>
      <c r="G70" s="137"/>
    </row>
    <row r="71" spans="1:8" ht="24" customHeight="1" x14ac:dyDescent="0.25">
      <c r="A71" s="137"/>
      <c r="B71" s="137"/>
      <c r="C71" s="137"/>
      <c r="D71" s="137"/>
      <c r="E71" s="137"/>
      <c r="F71" s="137"/>
      <c r="G71" s="137"/>
    </row>
    <row r="72" spans="1:8" x14ac:dyDescent="0.25">
      <c r="A72" s="69"/>
      <c r="B72" s="69"/>
      <c r="C72" s="69"/>
      <c r="D72" s="69"/>
      <c r="E72" s="69"/>
      <c r="F72" s="69"/>
      <c r="G72" s="69"/>
    </row>
    <row r="73" spans="1:8" x14ac:dyDescent="0.25">
      <c r="A73" s="23" t="s">
        <v>84</v>
      </c>
      <c r="B73" s="56"/>
    </row>
    <row r="74" spans="1:8" x14ac:dyDescent="0.25">
      <c r="A74" s="23" t="s">
        <v>85</v>
      </c>
      <c r="B74" s="56"/>
      <c r="E74" s="23" t="s">
        <v>87</v>
      </c>
    </row>
    <row r="75" spans="1:8" x14ac:dyDescent="0.25">
      <c r="A75" s="23" t="s">
        <v>86</v>
      </c>
      <c r="B75" s="56"/>
    </row>
    <row r="76" spans="1:8" x14ac:dyDescent="0.25">
      <c r="A76" s="23"/>
      <c r="B76" s="56"/>
    </row>
    <row r="77" spans="1:8" x14ac:dyDescent="0.25">
      <c r="A77" s="19" t="s">
        <v>88</v>
      </c>
    </row>
    <row r="78" spans="1:8" x14ac:dyDescent="0.25">
      <c r="A78" s="19" t="s">
        <v>89</v>
      </c>
    </row>
    <row r="79" spans="1:8" x14ac:dyDescent="0.25">
      <c r="A79" s="19" t="s">
        <v>90</v>
      </c>
    </row>
    <row r="80" spans="1:8" x14ac:dyDescent="0.25">
      <c r="A80" s="19" t="s">
        <v>91</v>
      </c>
    </row>
    <row r="81" spans="1:1" x14ac:dyDescent="0.25">
      <c r="A81" s="19"/>
    </row>
  </sheetData>
  <mergeCells count="45">
    <mergeCell ref="A65:B65"/>
    <mergeCell ref="A70:G71"/>
    <mergeCell ref="A3:B3"/>
    <mergeCell ref="A8:B8"/>
    <mergeCell ref="A10:B10"/>
    <mergeCell ref="A11:H11"/>
    <mergeCell ref="A12:B12"/>
    <mergeCell ref="A23:B23"/>
    <mergeCell ref="A26:B26"/>
    <mergeCell ref="A27:B27"/>
    <mergeCell ref="A40:B40"/>
    <mergeCell ref="C64:D64"/>
    <mergeCell ref="C65:D65"/>
    <mergeCell ref="A57:D57"/>
    <mergeCell ref="A60:E60"/>
    <mergeCell ref="A61:E61"/>
    <mergeCell ref="A64:B64"/>
    <mergeCell ref="A4:B4"/>
    <mergeCell ref="A7:H7"/>
    <mergeCell ref="A41:B41"/>
    <mergeCell ref="A42:B42"/>
    <mergeCell ref="A14:B14"/>
    <mergeCell ref="A15:B15"/>
    <mergeCell ref="A17:B17"/>
    <mergeCell ref="A18:B18"/>
    <mergeCell ref="A21:B21"/>
    <mergeCell ref="A20:B20"/>
    <mergeCell ref="A31:B31"/>
    <mergeCell ref="A33:B33"/>
    <mergeCell ref="A55:D55"/>
    <mergeCell ref="A56:D56"/>
    <mergeCell ref="A53:D53"/>
    <mergeCell ref="A54:D54"/>
    <mergeCell ref="A29:B29"/>
    <mergeCell ref="A51:D51"/>
    <mergeCell ref="A52:D52"/>
    <mergeCell ref="A48:D48"/>
    <mergeCell ref="A50:D50"/>
    <mergeCell ref="A45:H45"/>
    <mergeCell ref="A49:D49"/>
    <mergeCell ref="A34:B34"/>
    <mergeCell ref="A36:B36"/>
    <mergeCell ref="A37:B37"/>
    <mergeCell ref="A38:B38"/>
    <mergeCell ref="A39:B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2020-02-19T01:29:36Z</cp:lastPrinted>
  <dcterms:created xsi:type="dcterms:W3CDTF">2013-02-18T04:38:06Z</dcterms:created>
  <dcterms:modified xsi:type="dcterms:W3CDTF">2020-02-19T01:30:45Z</dcterms:modified>
</cp:coreProperties>
</file>