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G33" i="8"/>
  <c r="F32"/>
  <c r="F34"/>
  <c r="F33"/>
  <c r="E32"/>
  <c r="E34"/>
  <c r="E33"/>
  <c r="H33"/>
  <c r="H45"/>
  <c r="H51"/>
  <c r="F24"/>
  <c r="F8"/>
  <c r="E24"/>
  <c r="E8"/>
  <c r="H8"/>
  <c r="G34"/>
  <c r="H34"/>
  <c r="H37"/>
  <c r="H38"/>
  <c r="H39"/>
  <c r="H40"/>
  <c r="H35"/>
  <c r="H43"/>
  <c r="H52"/>
  <c r="H50"/>
  <c r="G32"/>
  <c r="G8"/>
  <c r="G35"/>
  <c r="G41"/>
  <c r="F35"/>
  <c r="F41"/>
  <c r="F46"/>
  <c r="E46"/>
  <c r="E35"/>
  <c r="E41"/>
  <c r="D30"/>
  <c r="D29"/>
  <c r="D26"/>
  <c r="D25"/>
  <c r="D20"/>
  <c r="D17"/>
  <c r="D16"/>
  <c r="D10"/>
  <c r="D9"/>
  <c r="D3"/>
  <c r="G60"/>
  <c r="F47"/>
  <c r="F48"/>
  <c r="E47"/>
  <c r="E48"/>
  <c r="D49"/>
  <c r="H44"/>
  <c r="G27"/>
  <c r="G24"/>
  <c r="G21"/>
  <c r="G18"/>
  <c r="G15"/>
  <c r="G12"/>
  <c r="H12"/>
  <c r="H15"/>
  <c r="H18"/>
  <c r="H21"/>
  <c r="H24"/>
  <c r="H27"/>
  <c r="L15"/>
  <c r="K15"/>
  <c r="J15"/>
  <c r="C34"/>
  <c r="C33"/>
  <c r="C30"/>
  <c r="C29"/>
  <c r="C26"/>
  <c r="C25"/>
  <c r="C23"/>
  <c r="C22"/>
  <c r="C20"/>
  <c r="C19"/>
  <c r="C17"/>
  <c r="C16"/>
  <c r="C14"/>
  <c r="C13"/>
  <c r="C10"/>
  <c r="C9"/>
  <c r="H32"/>
  <c r="F30"/>
  <c r="E30"/>
  <c r="H30"/>
  <c r="F29"/>
  <c r="E29"/>
  <c r="H29"/>
  <c r="H28"/>
  <c r="F26"/>
  <c r="E26"/>
  <c r="H26"/>
  <c r="F25"/>
  <c r="E25"/>
  <c r="H25"/>
  <c r="F23"/>
  <c r="E23"/>
  <c r="D23"/>
  <c r="H23"/>
  <c r="F22"/>
  <c r="E22"/>
  <c r="D22"/>
  <c r="H22"/>
  <c r="F20"/>
  <c r="E20"/>
  <c r="H20"/>
  <c r="F19"/>
  <c r="E19"/>
  <c r="D19"/>
  <c r="H19"/>
  <c r="F17"/>
  <c r="E17"/>
  <c r="H17"/>
  <c r="F16"/>
  <c r="E16"/>
  <c r="H16"/>
  <c r="F14"/>
  <c r="E14"/>
  <c r="D14"/>
  <c r="H14"/>
  <c r="F13"/>
  <c r="E13"/>
  <c r="D13"/>
  <c r="H13"/>
  <c r="F10"/>
  <c r="E10"/>
  <c r="H10"/>
  <c r="F9"/>
  <c r="E9"/>
  <c r="H9"/>
  <c r="G30"/>
  <c r="G29"/>
  <c r="G26"/>
  <c r="G25"/>
  <c r="G23"/>
  <c r="G22"/>
  <c r="G20"/>
  <c r="G19"/>
  <c r="G17"/>
  <c r="G16"/>
  <c r="G14"/>
  <c r="G13"/>
  <c r="G10"/>
  <c r="G9"/>
  <c r="G47"/>
  <c r="G48"/>
  <c r="H49"/>
  <c r="G46"/>
  <c r="H46"/>
</calcChain>
</file>

<file path=xl/sharedStrings.xml><?xml version="1.0" encoding="utf-8"?>
<sst xmlns="http://schemas.openxmlformats.org/spreadsheetml/2006/main" count="189" uniqueCount="165">
  <si>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</si>
  <si>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</si>
  <si>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</si>
  <si>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</si>
  <si>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</si>
  <si>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</si>
  <si>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</si>
  <si>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</si>
  <si>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</si>
  <si>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</si>
  <si>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</si>
  <si>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</si>
  <si>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</si>
  <si>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</si>
  <si>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</si>
  <si>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</si>
  <si>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</si>
  <si>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</si>
  <si>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</si>
  <si>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</si>
  <si>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</si>
  <si>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</si>
  <si>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</si>
  <si>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</si>
  <si>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</si>
  <si>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</si>
  <si>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</si>
  <si>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</si>
  <si>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</si>
  <si>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</si>
  <si>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</si>
  <si>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</si>
  <si>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</si>
  <si>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</si>
  <si>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</si>
  <si>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</si>
  <si>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</si>
  <si>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</si>
  <si>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</si>
  <si>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</si>
  <si>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</si>
  <si>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</si>
  <si>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</si>
  <si>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</si>
  <si>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</si>
  <si>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</si>
  <si>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</si>
  <si>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</si>
  <si>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3.Капитальный ремонт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</si>
  <si>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</si>
  <si>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</si>
  <si>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</si>
  <si>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</si>
  <si>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</si>
  <si>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</si>
  <si>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</si>
  <si>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</si>
  <si>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</si>
  <si>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</si>
  <si>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</si>
  <si>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</si>
  <si>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</si>
  <si>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</si>
  <si>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</si>
  <si>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</si>
  <si>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</si>
  <si>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</si>
  <si>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</si>
  <si>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</si>
  <si>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</si>
  <si>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</si>
  <si>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</si>
  <si>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</si>
  <si>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</si>
  <si>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</si>
  <si>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</si>
  <si>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</si>
  <si>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</si>
  <si>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</si>
  <si>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</si>
  <si>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</si>
  <si>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</si>
  <si>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</si>
  <si>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</si>
  <si>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</si>
  <si>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</si>
  <si>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</si>
  <si>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</si>
  <si>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</si>
  <si>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</si>
  <si>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</si>
  <si>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</si>
  <si>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</si>
  <si>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района-2":</t>
  </si>
  <si>
    <t>Котельникова, 15</t>
  </si>
  <si>
    <t xml:space="preserve"> ООО "Управляющая компания Ленинского района-2"</t>
  </si>
  <si>
    <t>1.Сведения об Управляющей компании Ленинского района-2</t>
  </si>
  <si>
    <t>от 30.07.2007г. Серия 25 № 002827453</t>
  </si>
  <si>
    <t>ООО "Территория"</t>
  </si>
  <si>
    <t>2-941-889</t>
  </si>
  <si>
    <t>Договор управления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</si>
  <si>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</si>
  <si>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</si>
  <si>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</si>
  <si>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</si>
  <si>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</si>
  <si>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</si>
  <si>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</si>
  <si>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</si>
  <si>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</si>
  <si>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</si>
  <si>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</si>
  <si>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</si>
  <si>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</si>
  <si>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</si>
  <si>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</si>
  <si>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</si>
  <si>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15 по ул. Котельникова</t>
  </si>
  <si>
    <t>ул. Красного Знамени,131</t>
  </si>
  <si>
    <t>Часть 4</t>
  </si>
  <si>
    <t>ул. Тунгусская, 8</t>
  </si>
  <si>
    <t>Примечание: В отчете отражен тариф действующий с 01.05.2014г.</t>
  </si>
  <si>
    <t>ИТОГО ПО ДОМУ:</t>
  </si>
  <si>
    <t>ПРОЧИЕ УСЛУГИ:</t>
  </si>
  <si>
    <t>Колличество проживающих</t>
  </si>
  <si>
    <t>ИТОГО ПО ПРОЧИМ УСЛУГАМ:</t>
  </si>
  <si>
    <t xml:space="preserve">4 628,10 м2 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</si>
  <si>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</si>
  <si>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</si>
  <si>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</si>
  <si>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</si>
  <si>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</si>
  <si>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150 руб. месяц</t>
  </si>
  <si>
    <t>тех. Обслуживание лифтов</t>
  </si>
  <si>
    <t>1 шт.</t>
  </si>
  <si>
    <t>апрель</t>
  </si>
  <si>
    <t>4. Реклама в лифтах  ООО"Правильный формат"</t>
  </si>
  <si>
    <t>ООО "Ландшафт"</t>
  </si>
  <si>
    <t>ООО " Восток Мегаполис"</t>
  </si>
  <si>
    <t>2301,2 м2</t>
  </si>
  <si>
    <t>ноябрь</t>
  </si>
  <si>
    <t xml:space="preserve">Предложение Управляющей компании: замена дверей лоджий на пластиковые в местах общего пользования. Собственники должны предоставить протокол общего собрания о проведении предложенных работ, либо принять собственное решение для формирования перспективного  плана текущего ремонта по дому № 15  по ул. Котельникова. </t>
  </si>
  <si>
    <t>исполнил</t>
  </si>
  <si>
    <t>ТСГ</t>
  </si>
  <si>
    <t>РессоГарантия</t>
  </si>
  <si>
    <t xml:space="preserve">                       Отчет ООО "Управляющей компании Ленинского района-2"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</si>
  <si>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</si>
  <si>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</si>
  <si>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</si>
  <si>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</si>
  <si>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</si>
  <si>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</si>
  <si>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</si>
  <si>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</si>
  <si>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</si>
  <si>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</si>
  <si>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</si>
  <si>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</si>
  <si>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Обязател-е страхов-е лифтов полис 111№0101276742</t>
  </si>
  <si>
    <t>Замена мусорных ковшей</t>
  </si>
  <si>
    <t>2 шт.</t>
  </si>
  <si>
    <t>Аварийная замена стояка кв.403;404</t>
  </si>
  <si>
    <t>5 п.м.</t>
  </si>
  <si>
    <t>Ландшафт</t>
  </si>
  <si>
    <r>
      <t xml:space="preserve">ИСХ   09   </t>
    </r>
    <r>
      <rPr>
        <b/>
        <u/>
        <sz val="9"/>
        <color theme="1"/>
        <rFont val="Calibri"/>
        <family val="2"/>
        <charset val="204"/>
        <scheme val="minor"/>
      </rPr>
      <t xml:space="preserve"> / 02      </t>
    </r>
    <r>
      <rPr>
        <b/>
        <sz val="9"/>
        <color theme="1"/>
        <rFont val="Calibri"/>
        <family val="2"/>
        <charset val="204"/>
        <scheme val="minor"/>
      </rPr>
      <t xml:space="preserve">  от  </t>
    </r>
    <r>
      <rPr>
        <b/>
        <u/>
        <sz val="9"/>
        <color theme="1"/>
        <rFont val="Calibri"/>
        <family val="2"/>
        <charset val="204"/>
        <scheme val="minor"/>
      </rPr>
      <t xml:space="preserve"> " 19  "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u/>
        <sz val="9"/>
        <color theme="1"/>
        <rFont val="Calibri"/>
        <family val="2"/>
        <charset val="204"/>
        <scheme val="minor"/>
      </rPr>
      <t xml:space="preserve"> февраля    2018г.  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</si>
</sst>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11" fillId="0" borderId="1" xfId="1" applyFont="1" applyFill="1" applyBorder="1" applyAlignment="1">
      <alignment horizontal="left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2" fontId="0" fillId="0" borderId="0" xfId="0" applyNumberFormat="1"/>
    <xf numFmtId="2" fontId="4" fillId="0" borderId="0" xfId="0" applyNumberFormat="1" applyFont="1"/>
    <xf numFmtId="0" fontId="0" fillId="0" borderId="0" xfId="0" applyAlignment="1"/>
    <xf numFmtId="0" fontId="4" fillId="0" borderId="0" xfId="0" applyFont="1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2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2" fontId="9" fillId="2" borderId="8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/>
    <xf numFmtId="0" fontId="3" fillId="2" borderId="10" xfId="0" applyFont="1" applyFill="1" applyBorder="1" applyAlignment="1"/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/>
    <xf numFmtId="0" fontId="9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2" fontId="6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2" borderId="2" xfId="0" applyFont="1" applyFill="1" applyBorder="1" applyAlignment="1"/>
    <xf numFmtId="0" fontId="3" fillId="2" borderId="8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12" fillId="2" borderId="2" xfId="0" applyFont="1" applyFill="1" applyBorder="1" applyAlignment="1"/>
    <xf numFmtId="0" fontId="4" fillId="2" borderId="7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/>
    <xf numFmtId="0" fontId="9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6" fillId="2" borderId="2" xfId="0" applyFont="1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0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E13" sqref="E13"/>
    </sheetView>
  </sheetViews>
  <sheetFormatPr defaultRowHeight="15"/>
  <cols>
    <col min="1" max="1" width="3" customWidth="1"/>
    <col min="2" max="2" width="27.71093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145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1" t="s">
        <v>117</v>
      </c>
    </row>
    <row r="4" spans="1:4" ht="14.25" customHeight="1">
      <c r="A4" s="19" t="s">
        <v>164</v>
      </c>
      <c r="C4" s="4"/>
    </row>
    <row r="5" spans="1:4" ht="15" customHeight="1">
      <c r="A5" s="4" t="s">
        <v>8</v>
      </c>
      <c r="C5" s="4"/>
    </row>
    <row r="6" spans="1:4" s="20" customFormat="1" ht="12.75" customHeight="1">
      <c r="A6" s="4" t="s">
        <v>96</v>
      </c>
      <c r="C6" s="18"/>
    </row>
    <row r="7" spans="1:4" s="20" customFormat="1" ht="12.75" customHeight="1">
      <c r="A7" s="5"/>
      <c r="B7"/>
      <c r="C7"/>
      <c r="D7"/>
    </row>
    <row r="8" spans="1:4" s="3" customFormat="1" ht="15" customHeight="1">
      <c r="A8" s="10" t="s">
        <v>0</v>
      </c>
      <c r="B8" s="11" t="s">
        <v>9</v>
      </c>
      <c r="C8" s="24" t="s">
        <v>95</v>
      </c>
      <c r="D8" s="9"/>
    </row>
    <row r="9" spans="1:4" s="3" customFormat="1" ht="12" customHeight="1">
      <c r="A9" s="10" t="s">
        <v>1</v>
      </c>
      <c r="B9" s="11" t="s">
        <v>11</v>
      </c>
      <c r="C9" s="118" t="s">
        <v>12</v>
      </c>
      <c r="D9" s="119"/>
    </row>
    <row r="10" spans="1:4" s="3" customFormat="1" ht="24" customHeight="1">
      <c r="A10" s="10" t="s">
        <v>2</v>
      </c>
      <c r="B10" s="12" t="s">
        <v>13</v>
      </c>
      <c r="C10" s="120" t="s">
        <v>97</v>
      </c>
      <c r="D10" s="121"/>
    </row>
    <row r="11" spans="1:4" s="3" customFormat="1" ht="15" customHeight="1">
      <c r="A11" s="10" t="s">
        <v>3</v>
      </c>
      <c r="B11" s="11" t="s">
        <v>14</v>
      </c>
      <c r="C11" s="118" t="s">
        <v>15</v>
      </c>
      <c r="D11" s="119"/>
    </row>
    <row r="12" spans="1:4" s="3" customFormat="1" ht="16.5" customHeight="1">
      <c r="A12" s="125">
        <v>5</v>
      </c>
      <c r="B12" s="125" t="s">
        <v>102</v>
      </c>
      <c r="C12" s="30" t="s">
        <v>103</v>
      </c>
      <c r="D12" s="31" t="s">
        <v>104</v>
      </c>
    </row>
    <row r="13" spans="1:4" s="3" customFormat="1" ht="14.25" customHeight="1">
      <c r="A13" s="125"/>
      <c r="B13" s="125"/>
      <c r="C13" s="30" t="s">
        <v>105</v>
      </c>
      <c r="D13" s="31" t="s">
        <v>106</v>
      </c>
    </row>
    <row r="14" spans="1:4" s="3" customFormat="1">
      <c r="A14" s="125"/>
      <c r="B14" s="125"/>
      <c r="C14" s="30" t="s">
        <v>107</v>
      </c>
      <c r="D14" s="31" t="s">
        <v>108</v>
      </c>
    </row>
    <row r="15" spans="1:4" s="3" customFormat="1" ht="16.5" customHeight="1">
      <c r="A15" s="125"/>
      <c r="B15" s="125"/>
      <c r="C15" s="30" t="s">
        <v>109</v>
      </c>
      <c r="D15" s="31" t="s">
        <v>110</v>
      </c>
    </row>
    <row r="16" spans="1:4" s="3" customFormat="1" ht="16.5" customHeight="1">
      <c r="A16" s="125"/>
      <c r="B16" s="125"/>
      <c r="C16" s="30" t="s">
        <v>111</v>
      </c>
      <c r="D16" s="31" t="s">
        <v>112</v>
      </c>
    </row>
    <row r="17" spans="1:4" s="5" customFormat="1" ht="15.75" customHeight="1">
      <c r="A17" s="125"/>
      <c r="B17" s="125"/>
      <c r="C17" s="30" t="s">
        <v>113</v>
      </c>
      <c r="D17" s="31" t="s">
        <v>114</v>
      </c>
    </row>
    <row r="18" spans="1:4" s="5" customFormat="1" ht="15.75" customHeight="1">
      <c r="A18" s="125"/>
      <c r="B18" s="125"/>
      <c r="C18" s="32" t="s">
        <v>115</v>
      </c>
      <c r="D18" s="31" t="s">
        <v>116</v>
      </c>
    </row>
    <row r="19" spans="1:4" ht="21.75" customHeight="1">
      <c r="A19" s="10" t="s">
        <v>4</v>
      </c>
      <c r="B19" s="11" t="s">
        <v>16</v>
      </c>
      <c r="C19" s="126" t="s">
        <v>101</v>
      </c>
      <c r="D19" s="127"/>
    </row>
    <row r="20" spans="1:4" s="5" customFormat="1" ht="17.25" customHeight="1">
      <c r="A20" s="10" t="s">
        <v>5</v>
      </c>
      <c r="B20" s="11" t="s">
        <v>17</v>
      </c>
      <c r="C20" s="128" t="s">
        <v>57</v>
      </c>
      <c r="D20" s="129"/>
    </row>
    <row r="21" spans="1:4" s="5" customFormat="1" ht="15" customHeight="1">
      <c r="A21" s="10" t="s">
        <v>6</v>
      </c>
      <c r="B21" s="11" t="s">
        <v>18</v>
      </c>
      <c r="C21" s="120" t="s">
        <v>19</v>
      </c>
      <c r="D21" s="130"/>
    </row>
    <row r="22" spans="1:4" ht="13.5" customHeight="1">
      <c r="A22" s="22"/>
      <c r="B22" s="23"/>
      <c r="C22" s="22"/>
      <c r="D22" s="22"/>
    </row>
    <row r="23" spans="1:4">
      <c r="A23" s="8" t="s">
        <v>20</v>
      </c>
      <c r="B23" s="14"/>
      <c r="C23" s="14"/>
      <c r="D23" s="14"/>
    </row>
    <row r="24" spans="1:4" ht="12.75" customHeight="1">
      <c r="A24" s="13"/>
      <c r="B24" s="14"/>
      <c r="C24" s="14"/>
      <c r="D24" s="14"/>
    </row>
    <row r="25" spans="1:4" ht="23.25">
      <c r="A25" s="6"/>
      <c r="B25" s="15" t="s">
        <v>21</v>
      </c>
      <c r="C25" s="7" t="s">
        <v>22</v>
      </c>
      <c r="D25" s="29" t="s">
        <v>23</v>
      </c>
    </row>
    <row r="26" spans="1:4" ht="28.5" customHeight="1">
      <c r="A26" s="122" t="s">
        <v>26</v>
      </c>
      <c r="B26" s="123"/>
      <c r="C26" s="123"/>
      <c r="D26" s="124"/>
    </row>
    <row r="27" spans="1:4" ht="12" customHeight="1">
      <c r="A27" s="27"/>
      <c r="B27" s="28"/>
      <c r="C27" s="28"/>
      <c r="D27" s="33"/>
    </row>
    <row r="28" spans="1:4">
      <c r="A28" s="7">
        <v>1</v>
      </c>
      <c r="B28" s="6" t="s">
        <v>98</v>
      </c>
      <c r="C28" s="6" t="s">
        <v>24</v>
      </c>
      <c r="D28" s="6" t="s">
        <v>25</v>
      </c>
    </row>
    <row r="29" spans="1:4" ht="14.25" customHeight="1">
      <c r="A29" s="17" t="s">
        <v>27</v>
      </c>
      <c r="B29" s="16"/>
      <c r="C29" s="16"/>
      <c r="D29" s="16"/>
    </row>
    <row r="30" spans="1:4" ht="13.5" customHeight="1">
      <c r="A30" s="7">
        <v>1</v>
      </c>
      <c r="B30" s="6" t="s">
        <v>137</v>
      </c>
      <c r="C30" s="6" t="s">
        <v>118</v>
      </c>
      <c r="D30" s="6" t="s">
        <v>99</v>
      </c>
    </row>
    <row r="31" spans="1:4">
      <c r="A31" s="17" t="s">
        <v>42</v>
      </c>
      <c r="B31" s="16"/>
      <c r="C31" s="16"/>
      <c r="D31" s="16"/>
    </row>
    <row r="32" spans="1:4">
      <c r="A32" s="17" t="s">
        <v>43</v>
      </c>
      <c r="B32" s="16"/>
      <c r="C32" s="16"/>
      <c r="D32" s="16"/>
    </row>
    <row r="33" spans="1:4">
      <c r="A33" s="7">
        <v>1</v>
      </c>
      <c r="B33" s="6" t="s">
        <v>138</v>
      </c>
      <c r="C33" s="6" t="s">
        <v>120</v>
      </c>
      <c r="D33" s="6" t="s">
        <v>28</v>
      </c>
    </row>
    <row r="34" spans="1:4">
      <c r="A34" s="17" t="s">
        <v>29</v>
      </c>
      <c r="B34" s="16"/>
      <c r="C34" s="16"/>
      <c r="D34" s="16"/>
    </row>
    <row r="35" spans="1:4">
      <c r="A35" s="7">
        <v>1</v>
      </c>
      <c r="B35" s="6" t="s">
        <v>30</v>
      </c>
      <c r="C35" s="6" t="s">
        <v>24</v>
      </c>
      <c r="D35" s="6" t="s">
        <v>31</v>
      </c>
    </row>
    <row r="36" spans="1:4">
      <c r="A36" s="17" t="s">
        <v>32</v>
      </c>
      <c r="B36" s="16"/>
      <c r="C36" s="16"/>
      <c r="D36" s="16"/>
    </row>
    <row r="37" spans="1:4">
      <c r="A37" s="7">
        <v>1</v>
      </c>
      <c r="B37" s="6" t="s">
        <v>33</v>
      </c>
      <c r="C37" s="6" t="s">
        <v>24</v>
      </c>
      <c r="D37" s="6" t="s">
        <v>25</v>
      </c>
    </row>
    <row r="38" spans="1:4">
      <c r="A38" s="4" t="s">
        <v>52</v>
      </c>
      <c r="B38" s="16"/>
      <c r="C38" s="16"/>
      <c r="D38" s="16"/>
    </row>
    <row r="39" spans="1:4">
      <c r="A39" s="7">
        <v>1</v>
      </c>
      <c r="B39" s="6" t="s">
        <v>34</v>
      </c>
      <c r="C39" s="116">
        <v>1990</v>
      </c>
      <c r="D39" s="117"/>
    </row>
    <row r="40" spans="1:4">
      <c r="A40" s="7">
        <v>2</v>
      </c>
      <c r="B40" s="6" t="s">
        <v>36</v>
      </c>
      <c r="C40" s="116">
        <v>9</v>
      </c>
      <c r="D40" s="117"/>
    </row>
    <row r="41" spans="1:4" ht="15" customHeight="1">
      <c r="A41" s="7">
        <v>3</v>
      </c>
      <c r="B41" s="6" t="s">
        <v>37</v>
      </c>
      <c r="C41" s="116">
        <v>1</v>
      </c>
      <c r="D41" s="117"/>
    </row>
    <row r="42" spans="1:4">
      <c r="A42" s="7">
        <v>4</v>
      </c>
      <c r="B42" s="6" t="s">
        <v>35</v>
      </c>
      <c r="C42" s="116">
        <v>1</v>
      </c>
      <c r="D42" s="117"/>
    </row>
    <row r="43" spans="1:4">
      <c r="A43" s="7">
        <v>5</v>
      </c>
      <c r="B43" s="6" t="s">
        <v>38</v>
      </c>
      <c r="C43" s="116">
        <v>1</v>
      </c>
      <c r="D43" s="117"/>
    </row>
    <row r="44" spans="1:4" ht="15" customHeight="1">
      <c r="A44" s="7">
        <v>6</v>
      </c>
      <c r="B44" s="6" t="s">
        <v>39</v>
      </c>
      <c r="C44" s="116" t="s">
        <v>126</v>
      </c>
      <c r="D44" s="117"/>
    </row>
    <row r="45" spans="1:4">
      <c r="A45" s="7">
        <v>7</v>
      </c>
      <c r="B45" s="6" t="s">
        <v>40</v>
      </c>
      <c r="C45" s="116" t="s">
        <v>58</v>
      </c>
      <c r="D45" s="117"/>
    </row>
    <row r="46" spans="1:4">
      <c r="A46" s="7">
        <v>8</v>
      </c>
      <c r="B46" s="6" t="s">
        <v>41</v>
      </c>
      <c r="C46" s="116" t="s">
        <v>139</v>
      </c>
      <c r="D46" s="117"/>
    </row>
    <row r="47" spans="1:4">
      <c r="A47" s="7">
        <v>9</v>
      </c>
      <c r="B47" s="6" t="s">
        <v>124</v>
      </c>
      <c r="C47" s="132">
        <v>228</v>
      </c>
      <c r="D47" s="133"/>
    </row>
    <row r="48" spans="1:4" ht="15" customHeight="1">
      <c r="A48" s="7">
        <v>10</v>
      </c>
      <c r="B48" s="6" t="s">
        <v>100</v>
      </c>
      <c r="C48" s="131">
        <v>40210</v>
      </c>
      <c r="D48" s="117"/>
    </row>
    <row r="49" spans="1:4">
      <c r="A49" s="4"/>
    </row>
    <row r="51" spans="1:4">
      <c r="A51" s="34"/>
      <c r="B51" s="34"/>
      <c r="C51" s="26"/>
      <c r="D51" s="35"/>
    </row>
    <row r="52" spans="1:4">
      <c r="A52" s="34"/>
      <c r="B52" s="34"/>
      <c r="C52" s="26"/>
      <c r="D52" s="35"/>
    </row>
    <row r="53" spans="1:4">
      <c r="A53" s="34"/>
      <c r="B53" s="34"/>
      <c r="C53" s="26"/>
      <c r="D53" s="35"/>
    </row>
    <row r="54" spans="1:4">
      <c r="A54" s="34"/>
      <c r="B54" s="34"/>
      <c r="C54" s="26"/>
      <c r="D54" s="35"/>
    </row>
    <row r="55" spans="1:4">
      <c r="A55" s="34"/>
      <c r="B55" s="34"/>
      <c r="C55" s="25"/>
      <c r="D55" s="35"/>
    </row>
    <row r="56" spans="1:4">
      <c r="A56" s="34"/>
      <c r="B56" s="34"/>
      <c r="C56" s="36"/>
      <c r="D56" s="35"/>
    </row>
  </sheetData>
  <mergeCells count="19">
    <mergeCell ref="C44:D44"/>
    <mergeCell ref="C45:D45"/>
    <mergeCell ref="C46:D46"/>
    <mergeCell ref="C48:D48"/>
    <mergeCell ref="C43:D43"/>
    <mergeCell ref="C47:D47"/>
    <mergeCell ref="C40:D40"/>
    <mergeCell ref="C41:D41"/>
    <mergeCell ref="C42:D42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3"/>
  <sheetViews>
    <sheetView tabSelected="1" topLeftCell="A29" workbookViewId="0">
      <selection activeCell="K41" sqref="K41"/>
    </sheetView>
  </sheetViews>
  <sheetFormatPr defaultRowHeight="15"/>
  <cols>
    <col min="1" max="1" width="15.85546875" style="44" customWidth="1"/>
    <col min="2" max="2" width="13.42578125" style="79" customWidth="1"/>
    <col min="3" max="3" width="8.5703125" style="79" customWidth="1"/>
    <col min="4" max="4" width="8.28515625" style="44" customWidth="1"/>
    <col min="5" max="5" width="9" style="44" customWidth="1"/>
    <col min="6" max="6" width="9.7109375" style="44" customWidth="1"/>
    <col min="7" max="7" width="10.85546875" style="44" customWidth="1"/>
    <col min="8" max="8" width="9.140625" style="44"/>
    <col min="10" max="10" width="11.85546875" customWidth="1"/>
  </cols>
  <sheetData>
    <row r="1" spans="1:26">
      <c r="A1" s="43" t="s">
        <v>131</v>
      </c>
      <c r="B1" s="44"/>
      <c r="C1" s="37"/>
      <c r="D1" s="37"/>
      <c r="G1" s="37"/>
      <c r="H1" s="4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>
      <c r="A2" s="43" t="s">
        <v>146</v>
      </c>
      <c r="B2" s="44"/>
      <c r="C2" s="37"/>
      <c r="D2" s="37"/>
      <c r="G2" s="37"/>
      <c r="H2" s="4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3.25" customHeight="1">
      <c r="A3" s="147" t="s">
        <v>148</v>
      </c>
      <c r="B3" s="147"/>
      <c r="C3" s="46"/>
      <c r="D3" s="47">
        <f>D4+D5+0.01</f>
        <v>77.149999999999991</v>
      </c>
      <c r="E3" s="48"/>
      <c r="F3" s="49"/>
      <c r="G3" s="49"/>
      <c r="H3" s="50"/>
      <c r="I3" s="42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4.25" customHeight="1">
      <c r="A4" s="147" t="s">
        <v>129</v>
      </c>
      <c r="B4" s="148"/>
      <c r="C4" s="46"/>
      <c r="D4" s="47">
        <v>492.65</v>
      </c>
      <c r="E4" s="48"/>
      <c r="F4" s="49"/>
      <c r="G4" s="49"/>
      <c r="H4" s="51"/>
      <c r="I4" s="42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" customHeight="1">
      <c r="A5" s="147" t="s">
        <v>130</v>
      </c>
      <c r="B5" s="148"/>
      <c r="C5" s="46"/>
      <c r="D5" s="47">
        <v>-415.51</v>
      </c>
      <c r="E5" s="48"/>
      <c r="F5" s="49"/>
      <c r="G5" s="49"/>
      <c r="H5" s="50"/>
      <c r="I5" s="42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>
      <c r="A6" s="149" t="s">
        <v>147</v>
      </c>
      <c r="B6" s="150"/>
      <c r="C6" s="150"/>
      <c r="D6" s="150"/>
      <c r="E6" s="150"/>
      <c r="F6" s="150"/>
      <c r="G6" s="150"/>
      <c r="H6" s="151"/>
      <c r="I6" s="42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56.25" customHeight="1">
      <c r="A7" s="138" t="s">
        <v>65</v>
      </c>
      <c r="B7" s="139"/>
      <c r="C7" s="52" t="s">
        <v>66</v>
      </c>
      <c r="D7" s="53" t="s">
        <v>67</v>
      </c>
      <c r="E7" s="53" t="s">
        <v>68</v>
      </c>
      <c r="F7" s="53" t="s">
        <v>69</v>
      </c>
      <c r="G7" s="54" t="s">
        <v>70</v>
      </c>
      <c r="H7" s="53" t="s">
        <v>71</v>
      </c>
    </row>
    <row r="8" spans="1:26" ht="17.25" customHeight="1">
      <c r="A8" s="138" t="s">
        <v>72</v>
      </c>
      <c r="B8" s="161"/>
      <c r="C8" s="55">
        <v>20.420000000000002</v>
      </c>
      <c r="D8" s="55">
        <v>-407.11</v>
      </c>
      <c r="E8" s="48">
        <f>E12+E15+E18+E21+E24+E27</f>
        <v>1078.51</v>
      </c>
      <c r="F8" s="48">
        <f>F12+F15+F18+F21+F24+F27</f>
        <v>1034.4399999999998</v>
      </c>
      <c r="G8" s="48">
        <f>F8</f>
        <v>1034.4399999999998</v>
      </c>
      <c r="H8" s="48">
        <f>F8-E8+D8</f>
        <v>-451.18000000000018</v>
      </c>
    </row>
    <row r="9" spans="1:26">
      <c r="A9" s="56" t="s">
        <v>73</v>
      </c>
      <c r="B9" s="57"/>
      <c r="C9" s="58">
        <f>C8-C10</f>
        <v>18.378</v>
      </c>
      <c r="D9" s="58">
        <f>D8-D10</f>
        <v>-366.399</v>
      </c>
      <c r="E9" s="58">
        <f>E8-E10</f>
        <v>970.65899999999999</v>
      </c>
      <c r="F9" s="58">
        <f>F8-F10</f>
        <v>930.99599999999987</v>
      </c>
      <c r="G9" s="58">
        <f>G8-G10</f>
        <v>930.99599999999987</v>
      </c>
      <c r="H9" s="48">
        <f t="shared" ref="H9:H10" si="0">F9-E9+D9</f>
        <v>-406.06200000000013</v>
      </c>
    </row>
    <row r="10" spans="1:26">
      <c r="A10" s="136" t="s">
        <v>74</v>
      </c>
      <c r="B10" s="137"/>
      <c r="C10" s="58">
        <f>C8*10%</f>
        <v>2.0420000000000003</v>
      </c>
      <c r="D10" s="58">
        <f>D8*10%</f>
        <v>-40.711000000000006</v>
      </c>
      <c r="E10" s="58">
        <f>E8*10%</f>
        <v>107.851</v>
      </c>
      <c r="F10" s="58">
        <f>F8*10%</f>
        <v>103.44399999999999</v>
      </c>
      <c r="G10" s="58">
        <f>G8*10%</f>
        <v>103.44399999999999</v>
      </c>
      <c r="H10" s="48">
        <f t="shared" si="0"/>
        <v>-45.118000000000016</v>
      </c>
    </row>
    <row r="11" spans="1:26" ht="12.75" customHeight="1">
      <c r="A11" s="176" t="s">
        <v>75</v>
      </c>
      <c r="B11" s="160"/>
      <c r="C11" s="160"/>
      <c r="D11" s="160"/>
      <c r="E11" s="160"/>
      <c r="F11" s="160"/>
      <c r="G11" s="160"/>
      <c r="H11" s="161"/>
    </row>
    <row r="12" spans="1:26">
      <c r="A12" s="154" t="s">
        <v>54</v>
      </c>
      <c r="B12" s="155"/>
      <c r="C12" s="55">
        <v>5.65</v>
      </c>
      <c r="D12" s="59">
        <v>-116.78</v>
      </c>
      <c r="E12" s="58">
        <v>312.52999999999997</v>
      </c>
      <c r="F12" s="58">
        <v>299.27</v>
      </c>
      <c r="G12" s="58">
        <f>F12</f>
        <v>299.27</v>
      </c>
      <c r="H12" s="58">
        <f>F12-E12+D12</f>
        <v>-130.04</v>
      </c>
      <c r="J12" s="38"/>
    </row>
    <row r="13" spans="1:26">
      <c r="A13" s="56" t="s">
        <v>73</v>
      </c>
      <c r="B13" s="57"/>
      <c r="C13" s="58">
        <f>C12-C14</f>
        <v>5.085</v>
      </c>
      <c r="D13" s="58">
        <f>D12-D14</f>
        <v>-105.102</v>
      </c>
      <c r="E13" s="58">
        <f>E12-E14</f>
        <v>281.27699999999999</v>
      </c>
      <c r="F13" s="58">
        <f>F12-F14</f>
        <v>269.34299999999996</v>
      </c>
      <c r="G13" s="58">
        <f>G12-G14</f>
        <v>269.34299999999996</v>
      </c>
      <c r="H13" s="58">
        <f t="shared" ref="H13:H30" si="1">F13-E13+D13</f>
        <v>-117.03600000000003</v>
      </c>
      <c r="J13" s="38"/>
    </row>
    <row r="14" spans="1:26">
      <c r="A14" s="136" t="s">
        <v>74</v>
      </c>
      <c r="B14" s="137"/>
      <c r="C14" s="58">
        <f>C12*10%</f>
        <v>0.56500000000000006</v>
      </c>
      <c r="D14" s="58">
        <f>D12*10%</f>
        <v>-11.678000000000001</v>
      </c>
      <c r="E14" s="58">
        <f>E12*10%</f>
        <v>31.253</v>
      </c>
      <c r="F14" s="58">
        <f>F12*10%</f>
        <v>29.927</v>
      </c>
      <c r="G14" s="58">
        <f>G12*10%</f>
        <v>29.927</v>
      </c>
      <c r="H14" s="58">
        <f t="shared" si="1"/>
        <v>-13.004000000000001</v>
      </c>
      <c r="J14" s="38"/>
    </row>
    <row r="15" spans="1:26" ht="23.25" customHeight="1">
      <c r="A15" s="154" t="s">
        <v>44</v>
      </c>
      <c r="B15" s="155"/>
      <c r="C15" s="55">
        <v>3.45</v>
      </c>
      <c r="D15" s="59">
        <v>-71.16</v>
      </c>
      <c r="E15" s="58">
        <v>190.84</v>
      </c>
      <c r="F15" s="58">
        <v>182.75</v>
      </c>
      <c r="G15" s="58">
        <f>F15</f>
        <v>182.75</v>
      </c>
      <c r="H15" s="58">
        <f t="shared" si="1"/>
        <v>-79.25</v>
      </c>
      <c r="J15" s="38">
        <f>E12+E15+E18+E21+E24+E27</f>
        <v>1078.51</v>
      </c>
      <c r="K15" s="38">
        <f>F12+F15+F18+F21+F24+F27</f>
        <v>1034.4399999999998</v>
      </c>
      <c r="L15" s="38">
        <f>H12+H15+H18+H21+H24+H27</f>
        <v>-451.17999999999989</v>
      </c>
    </row>
    <row r="16" spans="1:26">
      <c r="A16" s="56" t="s">
        <v>73</v>
      </c>
      <c r="B16" s="57"/>
      <c r="C16" s="58">
        <f>C15-C17</f>
        <v>3.105</v>
      </c>
      <c r="D16" s="58">
        <f>D15-D17</f>
        <v>-64.043999999999997</v>
      </c>
      <c r="E16" s="58">
        <f>E15-E17</f>
        <v>171.756</v>
      </c>
      <c r="F16" s="58">
        <f>F15-F17</f>
        <v>164.47499999999999</v>
      </c>
      <c r="G16" s="58">
        <f>G15-G17</f>
        <v>164.47499999999999</v>
      </c>
      <c r="H16" s="58">
        <f t="shared" si="1"/>
        <v>-71.325000000000003</v>
      </c>
    </row>
    <row r="17" spans="1:8" ht="15" customHeight="1">
      <c r="A17" s="136" t="s">
        <v>74</v>
      </c>
      <c r="B17" s="137"/>
      <c r="C17" s="58">
        <f>C15*10%</f>
        <v>0.34500000000000003</v>
      </c>
      <c r="D17" s="58">
        <f>D15*10%</f>
        <v>-7.1159999999999997</v>
      </c>
      <c r="E17" s="58">
        <f>E15*10%</f>
        <v>19.084</v>
      </c>
      <c r="F17" s="58">
        <f>F15*10%</f>
        <v>18.275000000000002</v>
      </c>
      <c r="G17" s="58">
        <f>G15*10%</f>
        <v>18.275000000000002</v>
      </c>
      <c r="H17" s="58">
        <f t="shared" si="1"/>
        <v>-7.9249999999999972</v>
      </c>
    </row>
    <row r="18" spans="1:8" ht="15" customHeight="1">
      <c r="A18" s="154" t="s">
        <v>55</v>
      </c>
      <c r="B18" s="155"/>
      <c r="C18" s="52">
        <v>2.37</v>
      </c>
      <c r="D18" s="59">
        <v>-48.95</v>
      </c>
      <c r="E18" s="58">
        <v>131.1</v>
      </c>
      <c r="F18" s="58">
        <v>125.54</v>
      </c>
      <c r="G18" s="58">
        <f>F18</f>
        <v>125.54</v>
      </c>
      <c r="H18" s="58">
        <f t="shared" si="1"/>
        <v>-54.509999999999991</v>
      </c>
    </row>
    <row r="19" spans="1:8" ht="13.5" customHeight="1">
      <c r="A19" s="56" t="s">
        <v>73</v>
      </c>
      <c r="B19" s="57"/>
      <c r="C19" s="58">
        <f>C18-C20</f>
        <v>2.133</v>
      </c>
      <c r="D19" s="58">
        <f>D18-D20</f>
        <v>-44.055</v>
      </c>
      <c r="E19" s="58">
        <f>E18-E20</f>
        <v>117.99</v>
      </c>
      <c r="F19" s="58">
        <f>F18-F20</f>
        <v>112.986</v>
      </c>
      <c r="G19" s="58">
        <f>G18-G20</f>
        <v>112.986</v>
      </c>
      <c r="H19" s="58">
        <f t="shared" si="1"/>
        <v>-49.05899999999999</v>
      </c>
    </row>
    <row r="20" spans="1:8" ht="12.75" customHeight="1">
      <c r="A20" s="136" t="s">
        <v>74</v>
      </c>
      <c r="B20" s="137"/>
      <c r="C20" s="58">
        <f>C18*10%</f>
        <v>0.23700000000000002</v>
      </c>
      <c r="D20" s="58">
        <f>D18*10%</f>
        <v>-4.8950000000000005</v>
      </c>
      <c r="E20" s="58">
        <f>E18*10%</f>
        <v>13.11</v>
      </c>
      <c r="F20" s="58">
        <f>F18*10%</f>
        <v>12.554000000000002</v>
      </c>
      <c r="G20" s="58">
        <f>G18*10%</f>
        <v>12.554000000000002</v>
      </c>
      <c r="H20" s="58">
        <f t="shared" si="1"/>
        <v>-5.4509999999999978</v>
      </c>
    </row>
    <row r="21" spans="1:8">
      <c r="A21" s="154" t="s">
        <v>56</v>
      </c>
      <c r="B21" s="155"/>
      <c r="C21" s="55">
        <v>1.1100000000000001</v>
      </c>
      <c r="D21" s="59">
        <v>-22.8</v>
      </c>
      <c r="E21" s="58">
        <v>61.4</v>
      </c>
      <c r="F21" s="58">
        <v>58.8</v>
      </c>
      <c r="G21" s="58">
        <f>F21</f>
        <v>58.8</v>
      </c>
      <c r="H21" s="58">
        <f t="shared" si="1"/>
        <v>-25.400000000000002</v>
      </c>
    </row>
    <row r="22" spans="1:8" ht="14.25" customHeight="1">
      <c r="A22" s="56" t="s">
        <v>73</v>
      </c>
      <c r="B22" s="57"/>
      <c r="C22" s="58">
        <f>C21-C23</f>
        <v>0.99900000000000011</v>
      </c>
      <c r="D22" s="58">
        <f>D21-D23</f>
        <v>-20.52</v>
      </c>
      <c r="E22" s="58">
        <f>E21-E23</f>
        <v>55.26</v>
      </c>
      <c r="F22" s="58">
        <f>F21-F23</f>
        <v>52.919999999999995</v>
      </c>
      <c r="G22" s="58">
        <f>G21-G23</f>
        <v>52.919999999999995</v>
      </c>
      <c r="H22" s="58">
        <f t="shared" si="1"/>
        <v>-22.860000000000003</v>
      </c>
    </row>
    <row r="23" spans="1:8" ht="14.25" customHeight="1">
      <c r="A23" s="136" t="s">
        <v>74</v>
      </c>
      <c r="B23" s="137"/>
      <c r="C23" s="58">
        <f>C21*10%</f>
        <v>0.11100000000000002</v>
      </c>
      <c r="D23" s="58">
        <f>D21*10%</f>
        <v>-2.2800000000000002</v>
      </c>
      <c r="E23" s="58">
        <f>E21*10%</f>
        <v>6.1400000000000006</v>
      </c>
      <c r="F23" s="58">
        <f>F21*10%</f>
        <v>5.88</v>
      </c>
      <c r="G23" s="58">
        <f>G21*10%</f>
        <v>5.88</v>
      </c>
      <c r="H23" s="58">
        <f t="shared" si="1"/>
        <v>-2.5400000000000009</v>
      </c>
    </row>
    <row r="24" spans="1:8" ht="14.25" customHeight="1">
      <c r="A24" s="60" t="s">
        <v>45</v>
      </c>
      <c r="B24" s="61"/>
      <c r="C24" s="55">
        <v>3.65</v>
      </c>
      <c r="D24" s="59">
        <v>-74.25</v>
      </c>
      <c r="E24" s="58">
        <f>24.33+6.08+4.98+166.5</f>
        <v>201.89</v>
      </c>
      <c r="F24" s="58">
        <f>23.31+5.83+4.77+159.44</f>
        <v>193.35</v>
      </c>
      <c r="G24" s="58">
        <f>F24</f>
        <v>193.35</v>
      </c>
      <c r="H24" s="58">
        <f t="shared" si="1"/>
        <v>-82.789999999999992</v>
      </c>
    </row>
    <row r="25" spans="1:8" ht="14.25" customHeight="1">
      <c r="A25" s="56" t="s">
        <v>73</v>
      </c>
      <c r="B25" s="57"/>
      <c r="C25" s="58">
        <f>C24-C26</f>
        <v>3.2850000000000001</v>
      </c>
      <c r="D25" s="58">
        <f>D24-D26</f>
        <v>-66.825000000000003</v>
      </c>
      <c r="E25" s="58">
        <f>E24-E26</f>
        <v>181.70099999999999</v>
      </c>
      <c r="F25" s="58">
        <f>F24-F26</f>
        <v>174.01499999999999</v>
      </c>
      <c r="G25" s="58">
        <f>G24-G26</f>
        <v>174.01499999999999</v>
      </c>
      <c r="H25" s="58">
        <f t="shared" si="1"/>
        <v>-74.51100000000001</v>
      </c>
    </row>
    <row r="26" spans="1:8">
      <c r="A26" s="136" t="s">
        <v>74</v>
      </c>
      <c r="B26" s="137"/>
      <c r="C26" s="58">
        <f>C24*10%</f>
        <v>0.36499999999999999</v>
      </c>
      <c r="D26" s="58">
        <f>D24*10%</f>
        <v>-7.4250000000000007</v>
      </c>
      <c r="E26" s="58">
        <f>E24*10%</f>
        <v>20.189</v>
      </c>
      <c r="F26" s="58">
        <f>F24*10%</f>
        <v>19.335000000000001</v>
      </c>
      <c r="G26" s="58">
        <f>G24*10%</f>
        <v>19.335000000000001</v>
      </c>
      <c r="H26" s="58">
        <f t="shared" si="1"/>
        <v>-8.2789999999999999</v>
      </c>
    </row>
    <row r="27" spans="1:8" ht="14.25" customHeight="1">
      <c r="A27" s="178" t="s">
        <v>46</v>
      </c>
      <c r="B27" s="179"/>
      <c r="C27" s="182">
        <v>4.1900000000000004</v>
      </c>
      <c r="D27" s="184">
        <v>-73.17</v>
      </c>
      <c r="E27" s="156">
        <v>180.75</v>
      </c>
      <c r="F27" s="156">
        <v>174.73</v>
      </c>
      <c r="G27" s="156">
        <f>F27</f>
        <v>174.73</v>
      </c>
      <c r="H27" s="58">
        <f t="shared" si="1"/>
        <v>-79.190000000000012</v>
      </c>
    </row>
    <row r="28" spans="1:8" ht="0.75" hidden="1" customHeight="1">
      <c r="A28" s="180"/>
      <c r="B28" s="181"/>
      <c r="C28" s="183"/>
      <c r="D28" s="185"/>
      <c r="E28" s="157"/>
      <c r="F28" s="157"/>
      <c r="G28" s="157"/>
      <c r="H28" s="58">
        <f t="shared" si="1"/>
        <v>0</v>
      </c>
    </row>
    <row r="29" spans="1:8">
      <c r="A29" s="56" t="s">
        <v>73</v>
      </c>
      <c r="B29" s="57"/>
      <c r="C29" s="58">
        <f>C27-C30</f>
        <v>3.7710000000000004</v>
      </c>
      <c r="D29" s="58">
        <f>D27-D30</f>
        <v>-65.853000000000009</v>
      </c>
      <c r="E29" s="58">
        <f>E27-E30</f>
        <v>162.67500000000001</v>
      </c>
      <c r="F29" s="58">
        <f>F27-F30</f>
        <v>157.25700000000001</v>
      </c>
      <c r="G29" s="58">
        <f>G27-G30</f>
        <v>157.25700000000001</v>
      </c>
      <c r="H29" s="58">
        <f t="shared" si="1"/>
        <v>-71.271000000000015</v>
      </c>
    </row>
    <row r="30" spans="1:8">
      <c r="A30" s="136" t="s">
        <v>74</v>
      </c>
      <c r="B30" s="137"/>
      <c r="C30" s="58">
        <f>C27*10%</f>
        <v>0.41900000000000004</v>
      </c>
      <c r="D30" s="58">
        <f>D27*10%</f>
        <v>-7.3170000000000002</v>
      </c>
      <c r="E30" s="58">
        <f>E27*10%</f>
        <v>18.074999999999999</v>
      </c>
      <c r="F30" s="58">
        <f>F27*10%</f>
        <v>17.472999999999999</v>
      </c>
      <c r="G30" s="58">
        <f>G27*10%</f>
        <v>17.472999999999999</v>
      </c>
      <c r="H30" s="58">
        <f t="shared" si="1"/>
        <v>-7.9190000000000005</v>
      </c>
    </row>
    <row r="31" spans="1:8" ht="7.5" customHeight="1">
      <c r="A31" s="62"/>
      <c r="B31" s="63"/>
      <c r="C31" s="59"/>
      <c r="D31" s="59"/>
      <c r="E31" s="64"/>
      <c r="F31" s="64"/>
      <c r="G31" s="56"/>
      <c r="H31" s="65"/>
    </row>
    <row r="32" spans="1:8" s="4" customFormat="1" ht="11.25" customHeight="1">
      <c r="A32" s="138" t="s">
        <v>47</v>
      </c>
      <c r="B32" s="139"/>
      <c r="C32" s="55">
        <v>7.8</v>
      </c>
      <c r="D32" s="55">
        <v>478.61</v>
      </c>
      <c r="E32" s="48">
        <f>292.62+84.98+29.87</f>
        <v>407.47</v>
      </c>
      <c r="F32" s="48">
        <f>280.21+82.21+28.6</f>
        <v>391.02</v>
      </c>
      <c r="G32" s="66">
        <f>G33+G34</f>
        <v>59.822000000000003</v>
      </c>
      <c r="H32" s="48">
        <f>F32-E32-G32+D32+F32</f>
        <v>793.35799999999995</v>
      </c>
    </row>
    <row r="33" spans="1:11" s="4" customFormat="1" ht="13.5" customHeight="1">
      <c r="A33" s="67" t="s">
        <v>76</v>
      </c>
      <c r="B33" s="68"/>
      <c r="C33" s="55">
        <f>C32-C34</f>
        <v>7.02</v>
      </c>
      <c r="D33" s="55">
        <v>486.07</v>
      </c>
      <c r="E33" s="48">
        <f>E32-E34</f>
        <v>366.72300000000001</v>
      </c>
      <c r="F33" s="48">
        <f>F32-F34</f>
        <v>351.91800000000001</v>
      </c>
      <c r="G33" s="69">
        <f>20.11+0.61</f>
        <v>20.72</v>
      </c>
      <c r="H33" s="58">
        <f t="shared" ref="H33:H34" si="2">F33-E33-G33+D33+F33</f>
        <v>802.46299999999997</v>
      </c>
      <c r="J33" s="39"/>
    </row>
    <row r="34" spans="1:11" ht="12.75" customHeight="1">
      <c r="A34" s="136" t="s">
        <v>74</v>
      </c>
      <c r="B34" s="137"/>
      <c r="C34" s="59">
        <f>C32*10%</f>
        <v>0.78</v>
      </c>
      <c r="D34" s="59">
        <v>-7.46</v>
      </c>
      <c r="E34" s="58">
        <f>E32*10%</f>
        <v>40.747000000000007</v>
      </c>
      <c r="F34" s="58">
        <f>F32*10%</f>
        <v>39.102000000000004</v>
      </c>
      <c r="G34" s="58">
        <f>F34</f>
        <v>39.102000000000004</v>
      </c>
      <c r="H34" s="58">
        <f t="shared" si="2"/>
        <v>-9.105000000000004</v>
      </c>
    </row>
    <row r="35" spans="1:11" s="4" customFormat="1" ht="12.75" customHeight="1">
      <c r="A35" s="186" t="s">
        <v>152</v>
      </c>
      <c r="B35" s="187"/>
      <c r="C35" s="49"/>
      <c r="D35" s="48">
        <v>0</v>
      </c>
      <c r="E35" s="49">
        <f>E37+E38+E39+E40</f>
        <v>319.03999999999996</v>
      </c>
      <c r="F35" s="49">
        <f t="shared" ref="F35:H35" si="3">F37+F38+F39+F40</f>
        <v>278.07</v>
      </c>
      <c r="G35" s="49">
        <f t="shared" si="3"/>
        <v>278.07</v>
      </c>
      <c r="H35" s="48">
        <f t="shared" si="3"/>
        <v>-40.969999999999985</v>
      </c>
      <c r="I35" s="114"/>
    </row>
    <row r="36" spans="1:11" ht="12.75" customHeight="1">
      <c r="A36" s="56" t="s">
        <v>153</v>
      </c>
      <c r="B36" s="111"/>
      <c r="C36" s="113"/>
      <c r="D36" s="58"/>
      <c r="E36" s="113"/>
      <c r="F36" s="113"/>
      <c r="G36" s="112"/>
      <c r="H36" s="48"/>
    </row>
    <row r="37" spans="1:11" ht="12.75" customHeight="1">
      <c r="A37" s="154" t="s">
        <v>154</v>
      </c>
      <c r="B37" s="177"/>
      <c r="C37" s="113"/>
      <c r="D37" s="58">
        <v>0</v>
      </c>
      <c r="E37" s="113">
        <v>17.47</v>
      </c>
      <c r="F37" s="113">
        <v>15.31</v>
      </c>
      <c r="G37" s="112">
        <v>15.31</v>
      </c>
      <c r="H37" s="58">
        <f t="shared" ref="H37:H40" si="4">F37-E37-G37+D37+F37</f>
        <v>-2.1599999999999984</v>
      </c>
    </row>
    <row r="38" spans="1:11" ht="12.75" customHeight="1">
      <c r="A38" s="154" t="s">
        <v>155</v>
      </c>
      <c r="B38" s="177"/>
      <c r="C38" s="113"/>
      <c r="D38" s="58">
        <v>0</v>
      </c>
      <c r="E38" s="113">
        <v>66.349999999999994</v>
      </c>
      <c r="F38" s="113">
        <v>56.16</v>
      </c>
      <c r="G38" s="112">
        <v>56.16</v>
      </c>
      <c r="H38" s="58">
        <f t="shared" si="4"/>
        <v>-10.189999999999998</v>
      </c>
    </row>
    <row r="39" spans="1:11" ht="12.75" customHeight="1">
      <c r="A39" s="154" t="s">
        <v>156</v>
      </c>
      <c r="B39" s="177"/>
      <c r="C39" s="113"/>
      <c r="D39" s="58">
        <v>0</v>
      </c>
      <c r="E39" s="113">
        <v>226.38</v>
      </c>
      <c r="F39" s="113">
        <v>199.15</v>
      </c>
      <c r="G39" s="112">
        <v>199.15</v>
      </c>
      <c r="H39" s="58">
        <f t="shared" si="4"/>
        <v>-27.22999999999999</v>
      </c>
    </row>
    <row r="40" spans="1:11" ht="12.75" customHeight="1">
      <c r="A40" s="154" t="s">
        <v>157</v>
      </c>
      <c r="B40" s="177"/>
      <c r="C40" s="113"/>
      <c r="D40" s="58">
        <v>0</v>
      </c>
      <c r="E40" s="113">
        <v>8.84</v>
      </c>
      <c r="F40" s="113">
        <v>7.45</v>
      </c>
      <c r="G40" s="112">
        <v>7.45</v>
      </c>
      <c r="H40" s="58">
        <f t="shared" si="4"/>
        <v>-1.3899999999999997</v>
      </c>
    </row>
    <row r="41" spans="1:11" s="4" customFormat="1" ht="13.5" customHeight="1">
      <c r="A41" s="71" t="s">
        <v>122</v>
      </c>
      <c r="B41" s="72"/>
      <c r="C41" s="55"/>
      <c r="D41" s="55"/>
      <c r="E41" s="48">
        <f>E8+E32+E35</f>
        <v>1805.02</v>
      </c>
      <c r="F41" s="48">
        <f>F8+F32+F35</f>
        <v>1703.5299999999997</v>
      </c>
      <c r="G41" s="66">
        <f>G32+G8+G35</f>
        <v>1372.3319999999997</v>
      </c>
      <c r="H41" s="48"/>
      <c r="K41" s="39"/>
    </row>
    <row r="42" spans="1:11" s="4" customFormat="1" ht="13.5" customHeight="1">
      <c r="A42" s="71" t="s">
        <v>123</v>
      </c>
      <c r="B42" s="72"/>
      <c r="C42" s="55"/>
      <c r="D42" s="55"/>
      <c r="E42" s="48"/>
      <c r="F42" s="48"/>
      <c r="G42" s="66"/>
      <c r="H42" s="48"/>
    </row>
    <row r="43" spans="1:11" s="4" customFormat="1" ht="12.75" customHeight="1">
      <c r="A43" s="153" t="s">
        <v>48</v>
      </c>
      <c r="B43" s="148"/>
      <c r="C43" s="55"/>
      <c r="D43" s="55">
        <v>-0.94</v>
      </c>
      <c r="E43" s="48">
        <v>0</v>
      </c>
      <c r="F43" s="48">
        <v>0.94</v>
      </c>
      <c r="G43" s="73">
        <v>0.94</v>
      </c>
      <c r="H43" s="48">
        <f t="shared" ref="H43:H46" si="5">F43-E43-G43+D43+F43</f>
        <v>0</v>
      </c>
    </row>
    <row r="44" spans="1:11" ht="12" customHeight="1">
      <c r="A44" s="134" t="s">
        <v>49</v>
      </c>
      <c r="B44" s="135"/>
      <c r="C44" s="59"/>
      <c r="D44" s="59">
        <v>0</v>
      </c>
      <c r="E44" s="58">
        <v>0</v>
      </c>
      <c r="F44" s="58">
        <v>0</v>
      </c>
      <c r="G44" s="70">
        <v>0</v>
      </c>
      <c r="H44" s="48">
        <f t="shared" si="5"/>
        <v>0</v>
      </c>
    </row>
    <row r="45" spans="1:11" ht="24" customHeight="1">
      <c r="A45" s="153" t="s">
        <v>136</v>
      </c>
      <c r="B45" s="158"/>
      <c r="C45" s="52" t="s">
        <v>132</v>
      </c>
      <c r="D45" s="55">
        <v>6.58</v>
      </c>
      <c r="E45" s="48">
        <v>1.8</v>
      </c>
      <c r="F45" s="48">
        <v>1.8</v>
      </c>
      <c r="G45" s="66">
        <v>0.31</v>
      </c>
      <c r="H45" s="48">
        <f t="shared" si="5"/>
        <v>8.07</v>
      </c>
    </row>
    <row r="46" spans="1:11" s="40" customFormat="1" ht="15.75" customHeight="1">
      <c r="A46" s="74" t="s">
        <v>77</v>
      </c>
      <c r="B46" s="75"/>
      <c r="C46" s="76">
        <v>0</v>
      </c>
      <c r="D46" s="76">
        <v>0</v>
      </c>
      <c r="E46" s="77">
        <f>E45*17%</f>
        <v>0.30600000000000005</v>
      </c>
      <c r="F46" s="77">
        <f t="shared" ref="F46:G46" si="6">F45*17%</f>
        <v>0.30600000000000005</v>
      </c>
      <c r="G46" s="77">
        <f t="shared" si="6"/>
        <v>5.2700000000000004E-2</v>
      </c>
      <c r="H46" s="48">
        <f t="shared" si="5"/>
        <v>0.25330000000000003</v>
      </c>
    </row>
    <row r="47" spans="1:11" s="41" customFormat="1" ht="12.75" customHeight="1">
      <c r="A47" s="138" t="s">
        <v>125</v>
      </c>
      <c r="B47" s="152"/>
      <c r="C47" s="55"/>
      <c r="D47" s="55"/>
      <c r="E47" s="48">
        <f>E43+E45</f>
        <v>1.8</v>
      </c>
      <c r="F47" s="48">
        <f>F43+F45</f>
        <v>2.74</v>
      </c>
      <c r="G47" s="48">
        <f>G43+G45</f>
        <v>1.25</v>
      </c>
      <c r="H47" s="48"/>
    </row>
    <row r="48" spans="1:11">
      <c r="A48" s="170" t="s">
        <v>127</v>
      </c>
      <c r="B48" s="171"/>
      <c r="C48" s="49"/>
      <c r="D48" s="55"/>
      <c r="E48" s="49">
        <f>E41+E47</f>
        <v>1806.82</v>
      </c>
      <c r="F48" s="49">
        <f>F41+F47</f>
        <v>1706.2699999999998</v>
      </c>
      <c r="G48" s="49">
        <f>G41+G47</f>
        <v>1373.5819999999997</v>
      </c>
      <c r="H48" s="48"/>
    </row>
    <row r="49" spans="1:26" ht="16.5" customHeight="1">
      <c r="A49" s="170" t="s">
        <v>128</v>
      </c>
      <c r="B49" s="171"/>
      <c r="C49" s="49"/>
      <c r="D49" s="48">
        <f>D3</f>
        <v>77.149999999999991</v>
      </c>
      <c r="E49" s="49"/>
      <c r="F49" s="49"/>
      <c r="G49" s="49"/>
      <c r="H49" s="48">
        <f>F48-E48+D49+F48-G48</f>
        <v>309.28800000000001</v>
      </c>
    </row>
    <row r="50" spans="1:26" ht="23.25" customHeight="1">
      <c r="A50" s="147" t="s">
        <v>149</v>
      </c>
      <c r="B50" s="147"/>
      <c r="C50" s="46"/>
      <c r="D50" s="46"/>
      <c r="E50" s="48"/>
      <c r="F50" s="49"/>
      <c r="G50" s="49"/>
      <c r="H50" s="50">
        <f>(H51+H52)+0.01</f>
        <v>309.28799999999984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8" customHeight="1">
      <c r="A51" s="147" t="s">
        <v>129</v>
      </c>
      <c r="B51" s="148"/>
      <c r="C51" s="46"/>
      <c r="D51" s="46"/>
      <c r="E51" s="48"/>
      <c r="F51" s="49"/>
      <c r="G51" s="49"/>
      <c r="H51" s="50">
        <f>H33+H45</f>
        <v>810.53300000000002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8" customHeight="1">
      <c r="A52" s="172" t="s">
        <v>130</v>
      </c>
      <c r="B52" s="173"/>
      <c r="C52" s="46"/>
      <c r="D52" s="46"/>
      <c r="E52" s="48"/>
      <c r="F52" s="49"/>
      <c r="G52" s="49"/>
      <c r="H52" s="50">
        <f>H8+H34+H35+H43</f>
        <v>-501.25500000000017</v>
      </c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4" customFormat="1" ht="14.25" customHeight="1">
      <c r="A53" s="165" t="s">
        <v>121</v>
      </c>
      <c r="B53" s="166"/>
      <c r="C53" s="166"/>
      <c r="D53" s="166"/>
      <c r="E53" s="166"/>
      <c r="F53" s="166"/>
      <c r="G53" s="166"/>
      <c r="H53" s="166"/>
    </row>
    <row r="54" spans="1:26" s="4" customFormat="1" ht="14.25" customHeight="1">
      <c r="A54" s="109"/>
      <c r="B54" s="110"/>
      <c r="C54" s="110"/>
      <c r="D54" s="110"/>
      <c r="E54" s="110"/>
      <c r="F54" s="110"/>
      <c r="G54" s="110"/>
      <c r="H54" s="110"/>
    </row>
    <row r="55" spans="1:26">
      <c r="A55" s="78" t="s">
        <v>150</v>
      </c>
      <c r="D55" s="80"/>
      <c r="E55" s="80"/>
      <c r="F55" s="80"/>
      <c r="G55" s="80"/>
    </row>
    <row r="56" spans="1:26">
      <c r="A56" s="142" t="s">
        <v>59</v>
      </c>
      <c r="B56" s="137"/>
      <c r="C56" s="137"/>
      <c r="D56" s="143"/>
      <c r="E56" s="59" t="s">
        <v>60</v>
      </c>
      <c r="F56" s="59" t="s">
        <v>61</v>
      </c>
      <c r="G56" s="59" t="s">
        <v>62</v>
      </c>
      <c r="H56" s="106" t="s">
        <v>142</v>
      </c>
    </row>
    <row r="57" spans="1:26" ht="25.5" customHeight="1">
      <c r="A57" s="167" t="s">
        <v>159</v>
      </c>
      <c r="B57" s="168"/>
      <c r="C57" s="168"/>
      <c r="D57" s="169"/>
      <c r="E57" s="81" t="s">
        <v>140</v>
      </c>
      <c r="F57" s="81" t="s">
        <v>160</v>
      </c>
      <c r="G57" s="115">
        <v>12</v>
      </c>
      <c r="H57" s="106" t="s">
        <v>143</v>
      </c>
    </row>
    <row r="58" spans="1:26" ht="23.25">
      <c r="A58" s="159" t="s">
        <v>158</v>
      </c>
      <c r="B58" s="160"/>
      <c r="C58" s="160"/>
      <c r="D58" s="161"/>
      <c r="E58" s="82" t="s">
        <v>135</v>
      </c>
      <c r="F58" s="81" t="s">
        <v>134</v>
      </c>
      <c r="G58" s="83">
        <v>0.61</v>
      </c>
      <c r="H58" s="108" t="s">
        <v>144</v>
      </c>
    </row>
    <row r="59" spans="1:26">
      <c r="A59" s="159" t="s">
        <v>161</v>
      </c>
      <c r="B59" s="160"/>
      <c r="C59" s="160"/>
      <c r="D59" s="161"/>
      <c r="E59" s="82" t="s">
        <v>140</v>
      </c>
      <c r="F59" s="81" t="s">
        <v>162</v>
      </c>
      <c r="G59" s="83">
        <v>8.11</v>
      </c>
      <c r="H59" s="106" t="s">
        <v>163</v>
      </c>
    </row>
    <row r="60" spans="1:26" s="4" customFormat="1">
      <c r="A60" s="140" t="s">
        <v>7</v>
      </c>
      <c r="B60" s="141"/>
      <c r="C60" s="141"/>
      <c r="D60" s="139"/>
      <c r="E60" s="84"/>
      <c r="F60" s="85"/>
      <c r="G60" s="86">
        <f>SUM(G57:G59)</f>
        <v>20.72</v>
      </c>
      <c r="H60" s="107"/>
    </row>
    <row r="61" spans="1:26" s="4" customFormat="1">
      <c r="A61" s="87"/>
      <c r="B61" s="88"/>
      <c r="C61" s="88"/>
      <c r="D61" s="88"/>
      <c r="E61" s="89"/>
      <c r="F61" s="90"/>
      <c r="G61" s="91"/>
      <c r="H61" s="43"/>
    </row>
    <row r="62" spans="1:26">
      <c r="A62" s="78" t="s">
        <v>50</v>
      </c>
      <c r="D62" s="80"/>
      <c r="E62" s="80"/>
      <c r="F62" s="80"/>
      <c r="G62" s="80"/>
    </row>
    <row r="63" spans="1:26">
      <c r="A63" s="78" t="s">
        <v>51</v>
      </c>
      <c r="D63" s="80"/>
      <c r="E63" s="80"/>
      <c r="F63" s="80"/>
      <c r="G63" s="80"/>
    </row>
    <row r="64" spans="1:26" ht="36.75" customHeight="1">
      <c r="A64" s="142" t="s">
        <v>64</v>
      </c>
      <c r="B64" s="137"/>
      <c r="C64" s="137"/>
      <c r="D64" s="137"/>
      <c r="E64" s="143"/>
      <c r="F64" s="92" t="s">
        <v>61</v>
      </c>
      <c r="G64" s="53" t="s">
        <v>63</v>
      </c>
    </row>
    <row r="65" spans="1:8">
      <c r="A65" s="144" t="s">
        <v>133</v>
      </c>
      <c r="B65" s="145"/>
      <c r="C65" s="145"/>
      <c r="D65" s="145"/>
      <c r="E65" s="146"/>
      <c r="F65" s="81">
        <v>0</v>
      </c>
      <c r="G65" s="81">
        <v>0</v>
      </c>
    </row>
    <row r="66" spans="1:8">
      <c r="A66" s="93"/>
      <c r="B66" s="94"/>
      <c r="C66" s="94"/>
      <c r="D66" s="94"/>
      <c r="E66" s="94"/>
      <c r="F66" s="95"/>
      <c r="G66" s="95"/>
    </row>
    <row r="67" spans="1:8">
      <c r="A67" s="96" t="s">
        <v>78</v>
      </c>
      <c r="B67" s="97"/>
      <c r="C67" s="97"/>
      <c r="D67" s="97"/>
      <c r="E67" s="97"/>
      <c r="F67" s="81"/>
      <c r="G67" s="81"/>
    </row>
    <row r="68" spans="1:8">
      <c r="A68" s="142" t="s">
        <v>79</v>
      </c>
      <c r="B68" s="174"/>
      <c r="C68" s="136" t="s">
        <v>80</v>
      </c>
      <c r="D68" s="174"/>
      <c r="E68" s="81" t="s">
        <v>81</v>
      </c>
      <c r="F68" s="81" t="s">
        <v>82</v>
      </c>
      <c r="G68" s="81" t="s">
        <v>83</v>
      </c>
    </row>
    <row r="69" spans="1:8">
      <c r="A69" s="142" t="s">
        <v>94</v>
      </c>
      <c r="B69" s="174"/>
      <c r="C69" s="142" t="s">
        <v>58</v>
      </c>
      <c r="D69" s="175"/>
      <c r="E69" s="81">
        <v>5</v>
      </c>
      <c r="F69" s="81" t="s">
        <v>58</v>
      </c>
      <c r="G69" s="81" t="s">
        <v>58</v>
      </c>
    </row>
    <row r="70" spans="1:8">
      <c r="A70" s="90"/>
      <c r="B70" s="98"/>
      <c r="C70" s="99"/>
      <c r="D70" s="100"/>
      <c r="E70" s="95"/>
      <c r="F70" s="95"/>
      <c r="G70" s="95"/>
    </row>
    <row r="72" spans="1:8">
      <c r="A72" s="78" t="s">
        <v>119</v>
      </c>
      <c r="C72" s="101"/>
      <c r="E72" s="37"/>
      <c r="F72" s="37"/>
      <c r="G72" s="37"/>
    </row>
    <row r="73" spans="1:8">
      <c r="A73" s="78" t="s">
        <v>151</v>
      </c>
      <c r="B73" s="102"/>
      <c r="C73" s="103"/>
      <c r="D73" s="78"/>
      <c r="E73" s="37"/>
      <c r="F73" s="37"/>
      <c r="G73" s="37"/>
    </row>
    <row r="74" spans="1:8" ht="51" customHeight="1">
      <c r="A74" s="162" t="s">
        <v>141</v>
      </c>
      <c r="B74" s="163"/>
      <c r="C74" s="163"/>
      <c r="D74" s="163"/>
      <c r="E74" s="163"/>
      <c r="F74" s="163"/>
      <c r="G74" s="163"/>
      <c r="H74" s="164"/>
    </row>
    <row r="76" spans="1:8">
      <c r="A76" s="43" t="s">
        <v>84</v>
      </c>
      <c r="B76" s="104"/>
      <c r="C76" s="104"/>
      <c r="D76" s="43"/>
      <c r="E76" s="43" t="s">
        <v>85</v>
      </c>
      <c r="F76" s="43"/>
    </row>
    <row r="77" spans="1:8">
      <c r="A77" s="43" t="s">
        <v>86</v>
      </c>
      <c r="B77" s="104"/>
      <c r="C77" s="104"/>
      <c r="D77" s="43"/>
      <c r="E77" s="43"/>
      <c r="F77" s="43"/>
    </row>
    <row r="78" spans="1:8">
      <c r="A78" s="43" t="s">
        <v>93</v>
      </c>
      <c r="B78" s="104"/>
      <c r="C78" s="104"/>
      <c r="D78" s="43"/>
      <c r="E78" s="43"/>
      <c r="F78" s="43"/>
    </row>
    <row r="80" spans="1:8">
      <c r="A80" s="80" t="s">
        <v>87</v>
      </c>
      <c r="B80" s="105"/>
    </row>
    <row r="81" spans="1:3">
      <c r="A81" s="80" t="s">
        <v>88</v>
      </c>
      <c r="B81" s="105"/>
      <c r="C81" s="79" t="s">
        <v>25</v>
      </c>
    </row>
    <row r="82" spans="1:3">
      <c r="A82" s="80" t="s">
        <v>89</v>
      </c>
      <c r="B82" s="105"/>
      <c r="C82" s="79" t="s">
        <v>90</v>
      </c>
    </row>
    <row r="83" spans="1:3">
      <c r="A83" s="80" t="s">
        <v>91</v>
      </c>
      <c r="B83" s="105"/>
      <c r="C83" s="79" t="s">
        <v>92</v>
      </c>
    </row>
  </sheetData>
  <mergeCells count="53">
    <mergeCell ref="A23:B23"/>
    <mergeCell ref="G27:G28"/>
    <mergeCell ref="A26:B26"/>
    <mergeCell ref="A27:B28"/>
    <mergeCell ref="C27:C28"/>
    <mergeCell ref="D27:D28"/>
    <mergeCell ref="E27:E28"/>
    <mergeCell ref="A7:B7"/>
    <mergeCell ref="A8:B8"/>
    <mergeCell ref="A10:B10"/>
    <mergeCell ref="A11:H11"/>
    <mergeCell ref="A12:B12"/>
    <mergeCell ref="A74:H74"/>
    <mergeCell ref="A58:D58"/>
    <mergeCell ref="A56:D56"/>
    <mergeCell ref="A53:H53"/>
    <mergeCell ref="A57:D57"/>
    <mergeCell ref="A68:B68"/>
    <mergeCell ref="A69:B69"/>
    <mergeCell ref="C68:D68"/>
    <mergeCell ref="C69:D69"/>
    <mergeCell ref="A65:E65"/>
    <mergeCell ref="A3:B3"/>
    <mergeCell ref="A4:B4"/>
    <mergeCell ref="A5:B5"/>
    <mergeCell ref="A6:H6"/>
    <mergeCell ref="A47:B47"/>
    <mergeCell ref="A43:B43"/>
    <mergeCell ref="A14:B14"/>
    <mergeCell ref="A15:B15"/>
    <mergeCell ref="A17:B17"/>
    <mergeCell ref="F27:F28"/>
    <mergeCell ref="A18:B18"/>
    <mergeCell ref="A21:B21"/>
    <mergeCell ref="A20:B20"/>
    <mergeCell ref="A45:B45"/>
    <mergeCell ref="A59:D59"/>
    <mergeCell ref="A44:B44"/>
    <mergeCell ref="A30:B30"/>
    <mergeCell ref="A32:B32"/>
    <mergeCell ref="A60:D60"/>
    <mergeCell ref="A64:E64"/>
    <mergeCell ref="A48:B48"/>
    <mergeCell ref="A49:B49"/>
    <mergeCell ref="A50:B50"/>
    <mergeCell ref="A51:B51"/>
    <mergeCell ref="A52:B52"/>
    <mergeCell ref="A38:B38"/>
    <mergeCell ref="A39:B39"/>
    <mergeCell ref="A40:B40"/>
    <mergeCell ref="A34:B34"/>
    <mergeCell ref="A35:B35"/>
    <mergeCell ref="A37:B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2018-02-26T05:32:05Z</cp:lastPrinted>
  <dcterms:created xsi:type="dcterms:W3CDTF">2013-02-18T04:38:06Z</dcterms:created>
  <dcterms:modified xsi:type="dcterms:W3CDTF">2018-03-22T03:26:42Z</dcterms:modified>
</cp:coreProperties>
</file>