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2" i="8" l="1"/>
  <c r="H45" i="8"/>
  <c r="H43" i="8"/>
  <c r="G38" i="8"/>
  <c r="G39" i="8"/>
  <c r="G40" i="8"/>
  <c r="G37" i="8"/>
  <c r="E33" i="8"/>
  <c r="E32" i="8"/>
  <c r="F33" i="8"/>
  <c r="G33" i="8"/>
  <c r="C33" i="8"/>
  <c r="G27" i="8"/>
  <c r="G24" i="8"/>
  <c r="G21" i="8"/>
  <c r="G18" i="8"/>
  <c r="G15" i="8"/>
  <c r="G12" i="8"/>
  <c r="D48" i="8"/>
  <c r="C32" i="8"/>
  <c r="C29" i="8"/>
  <c r="C28" i="8"/>
  <c r="C26" i="8"/>
  <c r="C25" i="8"/>
  <c r="C23" i="8"/>
  <c r="C22" i="8"/>
  <c r="C20" i="8"/>
  <c r="C19" i="8"/>
  <c r="C14" i="8"/>
  <c r="C13" i="8"/>
  <c r="C17" i="8"/>
  <c r="C16" i="8"/>
  <c r="C8" i="8"/>
  <c r="H27" i="8"/>
  <c r="C10" i="8"/>
  <c r="F32" i="8"/>
  <c r="H32" i="8"/>
  <c r="H50" i="8"/>
  <c r="H40" i="8"/>
  <c r="H39" i="8"/>
  <c r="H38" i="8"/>
  <c r="H37" i="8"/>
  <c r="F35" i="8"/>
  <c r="E35" i="8"/>
  <c r="G35" i="8"/>
  <c r="H35" i="8"/>
  <c r="G28" i="8"/>
  <c r="G26" i="8"/>
  <c r="G25" i="8"/>
  <c r="G23" i="8"/>
  <c r="G22" i="8"/>
  <c r="G20" i="8"/>
  <c r="G19" i="8"/>
  <c r="G17" i="8"/>
  <c r="G16" i="8"/>
  <c r="G14" i="8"/>
  <c r="G13" i="8"/>
  <c r="E28" i="8"/>
  <c r="F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D22" i="8"/>
  <c r="D19" i="8"/>
  <c r="D16" i="8"/>
  <c r="D13" i="8"/>
  <c r="D9" i="8"/>
  <c r="D28" i="8"/>
  <c r="D25" i="8"/>
  <c r="C9" i="8"/>
  <c r="F8" i="8"/>
  <c r="E8" i="8"/>
  <c r="H8" i="8"/>
  <c r="H33" i="8"/>
  <c r="H51" i="8"/>
  <c r="H49" i="8"/>
  <c r="G8" i="8"/>
  <c r="G31" i="8"/>
  <c r="G41" i="8"/>
  <c r="G46" i="8"/>
  <c r="F41" i="8"/>
  <c r="F46" i="8"/>
  <c r="E41" i="8"/>
  <c r="E46" i="8"/>
  <c r="G58" i="8"/>
  <c r="G9" i="8"/>
  <c r="F13" i="8"/>
  <c r="E13" i="8"/>
  <c r="F9" i="8"/>
  <c r="E9" i="8"/>
  <c r="H48" i="8"/>
  <c r="H31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H29" i="8"/>
  <c r="H28" i="8"/>
</calcChain>
</file>

<file path=xl/sharedStrings.xml><?xml version="1.0" encoding="utf-8"?>
<sst xmlns="http://schemas.openxmlformats.org/spreadsheetml/2006/main" count="185" uniqueCount="160">
  <si>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</si>
  <si>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</si>
  <si>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</si>
  <si>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</si>
  <si>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</si>
  <si>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</si>
  <si>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</si>
  <si>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</si>
  <si>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</si>
  <si>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</si>
  <si>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</si>
  <si>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</si>
  <si>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</si>
  <si>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</si>
  <si>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</si>
  <si>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</si>
  <si>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</si>
  <si>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</si>
  <si>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</si>
  <si>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</si>
  <si>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</si>
  <si>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</si>
  <si>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</si>
  <si>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</si>
  <si>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</si>
  <si>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</si>
  <si>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</si>
  <si>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</si>
  <si>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</si>
  <si>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</si>
  <si>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</si>
  <si>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</si>
  <si>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</si>
  <si>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</si>
  <si>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</si>
  <si>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</si>
  <si>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</si>
  <si>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</si>
  <si>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</si>
  <si>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</si>
  <si>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</si>
  <si>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</si>
  <si>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</si>
  <si>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</si>
  <si>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</si>
  <si>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</si>
  <si>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</si>
  <si>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</si>
  <si>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</si>
  <si>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</si>
  <si>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</si>
  <si>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</si>
  <si>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</si>
  <si>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</si>
  <si>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</si>
  <si>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</si>
  <si>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</si>
  <si>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</si>
  <si>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</si>
  <si>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</si>
  <si>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</si>
  <si>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</si>
  <si>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</si>
  <si>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</si>
  <si>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</si>
  <si>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</si>
  <si>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</si>
  <si>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</si>
  <si>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</si>
  <si>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</si>
  <si>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</si>
  <si>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</si>
  <si>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</si>
  <si>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</si>
  <si>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</si>
  <si>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</si>
  <si>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</si>
  <si>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</si>
  <si>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</si>
  <si>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</si>
  <si>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</si>
  <si>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</si>
  <si>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</si>
  <si>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</si>
  <si>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</si>
  <si>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</si>
  <si>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</si>
  <si>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</si>
  <si>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</si>
  <si>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</si>
  <si>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</si>
  <si>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</si>
  <si>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</si>
  <si>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</si>
  <si>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</si>
  <si>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</si>
  <si>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7 по ул. Ивановской</t>
  </si>
  <si>
    <t>1970 год</t>
  </si>
  <si>
    <t>12 этажей</t>
  </si>
  <si>
    <t>1 подъезд</t>
  </si>
  <si>
    <t>1  м/провод</t>
  </si>
  <si>
    <t>2  лифта</t>
  </si>
  <si>
    <t>Ивановская, 7</t>
  </si>
  <si>
    <t>uklr2006@mail.ru</t>
  </si>
  <si>
    <t xml:space="preserve">ул.Тунгусская, 8 </t>
  </si>
  <si>
    <t>Часть 4.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</si>
  <si>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</si>
  <si>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</si>
  <si>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</si>
  <si>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</si>
  <si>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</si>
  <si>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</si>
  <si>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</si>
  <si>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</si>
  <si>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</si>
  <si>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</si>
  <si>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</si>
  <si>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</si>
  <si>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</si>
  <si>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</si>
  <si>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Кол-во проживающих</t>
  </si>
  <si>
    <t>обязательное страхование лифтов</t>
  </si>
  <si>
    <t>итого:</t>
  </si>
  <si>
    <t>итого по дому:</t>
  </si>
  <si>
    <t>Прочие работы и услуги: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</si>
  <si>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</si>
  <si>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</si>
  <si>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</si>
  <si>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д/средств с учетом остатков</t>
  </si>
  <si>
    <t>Замена лифтов</t>
  </si>
  <si>
    <t>сумма, т.р.</t>
  </si>
  <si>
    <t>исполнитель</t>
  </si>
  <si>
    <t>Ресо-Гарантия</t>
  </si>
  <si>
    <t>Собственникам следует представить в Управляющую компанию протокол общего собрания с решением о необходимости проведения каких-либо работ для формирования перспективного плана текущего ремонта дома.</t>
  </si>
  <si>
    <t>3. 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</si>
  <si>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</si>
  <si>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</si>
  <si>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</si>
  <si>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отведение сточных вод</t>
  </si>
  <si>
    <t>ООО "Эра"</t>
  </si>
  <si>
    <t>Телекоммуникац .услуги "Владлинк"</t>
  </si>
  <si>
    <t>250 р</t>
  </si>
  <si>
    <t>эл.энергия на содержание ОИ МКД</t>
  </si>
  <si>
    <r>
      <t>П</t>
    </r>
    <r>
      <rPr>
        <sz val="10"/>
        <color theme="1"/>
        <rFont val="Calibri"/>
        <family val="2"/>
        <charset val="204"/>
        <scheme val="minor"/>
      </rPr>
      <t>редложение Управляющей компании: 1. Ремонт ХГВС в подвале. 2. Обустройство слуховых окон в подвальных помещениях.</t>
    </r>
  </si>
  <si>
    <t xml:space="preserve">                       Отчет ООО "Управляющей компании Ленинского района"  за 2019 г.</t>
  </si>
  <si>
    <t>2410,30 кв.м.</t>
  </si>
  <si>
    <t>555,40 кв.м.</t>
  </si>
  <si>
    <t>75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</si>
  <si>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</si>
  <si>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</si>
  <si>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</si>
  <si>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</si>
  <si>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</si>
  <si>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Замена эл. счетчика ОДПУ</t>
  </si>
  <si>
    <t xml:space="preserve">План по статье "текущий ремонт" на 2020 год.  </t>
  </si>
  <si>
    <t>Экономич. отдел - 220 -50- 87</t>
  </si>
  <si>
    <t xml:space="preserve">                ООО "Управляющая компания Ленинского района"</t>
  </si>
  <si>
    <r>
      <t xml:space="preserve">ИСХ 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78/01   от  22.01.2020  год</t>
    </r>
  </si>
  <si>
    <t xml:space="preserve">                                                                   01 июля 2009 года</t>
  </si>
  <si>
    <t>ООО " Восток-Мегаполис"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</si>
</sst>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10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2" borderId="7" xfId="0" applyFont="1" applyFill="1" applyBorder="1" applyAlignment="1">
      <alignment wrapText="1"/>
    </xf>
    <xf numFmtId="2" fontId="0" fillId="2" borderId="0" xfId="0" applyNumberFormat="1" applyFill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9" fillId="0" borderId="3" xfId="0" applyNumberFormat="1" applyFont="1" applyBorder="1" applyAlignment="1">
      <alignment horizontal="center" wrapText="1"/>
    </xf>
    <xf numFmtId="2" fontId="3" fillId="2" borderId="0" xfId="0" applyNumberFormat="1" applyFont="1" applyFill="1"/>
    <xf numFmtId="2" fontId="3" fillId="2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/>
    <xf numFmtId="2" fontId="0" fillId="2" borderId="0" xfId="0" applyNumberFormat="1" applyFill="1"/>
    <xf numFmtId="2" fontId="3" fillId="2" borderId="2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2" fontId="16" fillId="0" borderId="0" xfId="0" applyNumberFormat="1" applyFont="1"/>
    <xf numFmtId="1" fontId="6" fillId="0" borderId="1" xfId="0" applyNumberFormat="1" applyFont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16" fillId="2" borderId="0" xfId="0" applyNumberFormat="1" applyFont="1" applyFill="1"/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2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2" borderId="2" xfId="0" applyFont="1" applyFill="1" applyBorder="1" applyAlignment="1"/>
    <xf numFmtId="0" fontId="4" fillId="2" borderId="7" xfId="0" applyFont="1" applyFill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1" xfId="0" applyFont="1" applyFill="1" applyBorder="1" applyAlignment="1">
      <alignment horizontal="center" wrapText="1"/>
    </xf>
    <xf numFmtId="0" fontId="0" fillId="0" borderId="0" xfId="0" applyAlignment="1"/>
    <xf numFmtId="0" fontId="3" fillId="0" borderId="2" xfId="0" applyFont="1" applyBorder="1" applyAlignment="1"/>
    <xf numFmtId="0" fontId="3" fillId="0" borderId="7" xfId="0" applyFont="1" applyBorder="1" applyAlignment="1"/>
    <xf numFmtId="0" fontId="9" fillId="0" borderId="2" xfId="0" applyFont="1" applyBorder="1" applyAlignment="1"/>
    <xf numFmtId="0" fontId="9" fillId="0" borderId="7" xfId="0" applyFont="1" applyBorder="1" applyAlignment="1"/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13" workbookViewId="0">
      <selection activeCell="E31" sqref="E3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144</v>
      </c>
      <c r="C1" s="1"/>
    </row>
    <row r="2" spans="1:4" ht="15" customHeight="1" x14ac:dyDescent="0.25">
      <c r="A2" s="2" t="s">
        <v>56</v>
      </c>
      <c r="C2" s="4"/>
    </row>
    <row r="3" spans="1:4" ht="15.75" x14ac:dyDescent="0.25">
      <c r="B3" s="4" t="s">
        <v>10</v>
      </c>
      <c r="C3" s="23" t="s">
        <v>96</v>
      </c>
    </row>
    <row r="4" spans="1:4" ht="14.25" customHeight="1" x14ac:dyDescent="0.25">
      <c r="A4" s="21" t="s">
        <v>157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57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6" t="s">
        <v>156</v>
      </c>
      <c r="D8" s="77"/>
    </row>
    <row r="9" spans="1:4" s="3" customFormat="1" ht="12" customHeight="1" x14ac:dyDescent="0.25">
      <c r="A9" s="12" t="s">
        <v>1</v>
      </c>
      <c r="B9" s="13" t="s">
        <v>11</v>
      </c>
      <c r="C9" s="115" t="s">
        <v>12</v>
      </c>
      <c r="D9" s="116"/>
    </row>
    <row r="10" spans="1:4" s="3" customFormat="1" ht="24" customHeight="1" x14ac:dyDescent="0.25">
      <c r="A10" s="12" t="s">
        <v>2</v>
      </c>
      <c r="B10" s="14" t="s">
        <v>13</v>
      </c>
      <c r="C10" s="117" t="s">
        <v>93</v>
      </c>
      <c r="D10" s="118"/>
    </row>
    <row r="11" spans="1:4" s="3" customFormat="1" ht="15" customHeight="1" x14ac:dyDescent="0.25">
      <c r="A11" s="12" t="s">
        <v>3</v>
      </c>
      <c r="B11" s="13" t="s">
        <v>14</v>
      </c>
      <c r="C11" s="115" t="s">
        <v>15</v>
      </c>
      <c r="D11" s="116"/>
    </row>
    <row r="12" spans="1:4" s="3" customFormat="1" ht="15" customHeight="1" x14ac:dyDescent="0.25">
      <c r="A12" s="48" t="s">
        <v>4</v>
      </c>
      <c r="B12" s="49" t="s">
        <v>106</v>
      </c>
      <c r="C12" s="74" t="s">
        <v>107</v>
      </c>
      <c r="D12" s="7" t="s">
        <v>108</v>
      </c>
    </row>
    <row r="13" spans="1:4" s="3" customFormat="1" ht="15" customHeight="1" x14ac:dyDescent="0.25">
      <c r="A13" s="50"/>
      <c r="B13" s="51"/>
      <c r="C13" s="7" t="s">
        <v>109</v>
      </c>
      <c r="D13" s="7" t="s">
        <v>110</v>
      </c>
    </row>
    <row r="14" spans="1:4" s="3" customFormat="1" ht="15" customHeight="1" x14ac:dyDescent="0.25">
      <c r="A14" s="50"/>
      <c r="B14" s="51"/>
      <c r="C14" s="7" t="s">
        <v>111</v>
      </c>
      <c r="D14" s="7" t="s">
        <v>112</v>
      </c>
    </row>
    <row r="15" spans="1:4" s="3" customFormat="1" ht="15" customHeight="1" x14ac:dyDescent="0.25">
      <c r="A15" s="50"/>
      <c r="B15" s="51"/>
      <c r="C15" s="7" t="s">
        <v>113</v>
      </c>
      <c r="D15" s="7" t="s">
        <v>115</v>
      </c>
    </row>
    <row r="16" spans="1:4" s="3" customFormat="1" ht="15" customHeight="1" x14ac:dyDescent="0.25">
      <c r="A16" s="50"/>
      <c r="B16" s="51"/>
      <c r="C16" s="7" t="s">
        <v>114</v>
      </c>
      <c r="D16" s="7" t="s">
        <v>108</v>
      </c>
    </row>
    <row r="17" spans="1:4" s="3" customFormat="1" ht="15" customHeight="1" x14ac:dyDescent="0.25">
      <c r="A17" s="50"/>
      <c r="B17" s="51"/>
      <c r="C17" s="7" t="s">
        <v>116</v>
      </c>
      <c r="D17" s="7" t="s">
        <v>117</v>
      </c>
    </row>
    <row r="18" spans="1:4" s="3" customFormat="1" ht="15" customHeight="1" x14ac:dyDescent="0.25">
      <c r="A18" s="52"/>
      <c r="B18" s="53"/>
      <c r="C18" s="7" t="s">
        <v>118</v>
      </c>
      <c r="D18" s="7" t="s">
        <v>119</v>
      </c>
    </row>
    <row r="19" spans="1:4" s="3" customFormat="1" ht="14.25" customHeight="1" x14ac:dyDescent="0.25">
      <c r="A19" s="12" t="s">
        <v>5</v>
      </c>
      <c r="B19" s="13" t="s">
        <v>16</v>
      </c>
      <c r="C19" s="119" t="s">
        <v>103</v>
      </c>
      <c r="D19" s="120"/>
    </row>
    <row r="20" spans="1:4" s="3" customFormat="1" x14ac:dyDescent="0.25">
      <c r="A20" s="12" t="s">
        <v>6</v>
      </c>
      <c r="B20" s="13" t="s">
        <v>17</v>
      </c>
      <c r="C20" s="121" t="s">
        <v>60</v>
      </c>
      <c r="D20" s="122"/>
    </row>
    <row r="21" spans="1:4" s="3" customFormat="1" ht="16.5" customHeight="1" x14ac:dyDescent="0.25">
      <c r="A21" s="12" t="s">
        <v>7</v>
      </c>
      <c r="B21" s="13" t="s">
        <v>18</v>
      </c>
      <c r="C21" s="117" t="s">
        <v>19</v>
      </c>
      <c r="D21" s="118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6"/>
      <c r="C23" s="16"/>
      <c r="D23" s="7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3" t="s">
        <v>27</v>
      </c>
      <c r="B26" s="124"/>
      <c r="C26" s="124"/>
      <c r="D26" s="125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19" t="s">
        <v>28</v>
      </c>
      <c r="B29" s="18"/>
      <c r="C29" s="18"/>
      <c r="D29" s="18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4" x14ac:dyDescent="0.25">
      <c r="A31" s="19" t="s">
        <v>46</v>
      </c>
      <c r="B31" s="18"/>
      <c r="C31" s="18"/>
      <c r="D31" s="18"/>
    </row>
    <row r="32" spans="1:4" ht="13.5" customHeight="1" x14ac:dyDescent="0.25">
      <c r="A32" s="19" t="s">
        <v>47</v>
      </c>
      <c r="B32" s="18"/>
      <c r="C32" s="18"/>
      <c r="D32" s="18"/>
    </row>
    <row r="33" spans="1:4" ht="12" customHeight="1" x14ac:dyDescent="0.25">
      <c r="A33" s="7">
        <v>1</v>
      </c>
      <c r="B33" s="6" t="s">
        <v>159</v>
      </c>
      <c r="C33" s="6" t="s">
        <v>104</v>
      </c>
      <c r="D33" s="6" t="s">
        <v>32</v>
      </c>
    </row>
    <row r="34" spans="1:4" x14ac:dyDescent="0.25">
      <c r="A34" s="19" t="s">
        <v>33</v>
      </c>
      <c r="B34" s="18"/>
      <c r="C34" s="18"/>
      <c r="D34" s="18"/>
    </row>
    <row r="35" spans="1:4" ht="14.25" customHeight="1" x14ac:dyDescent="0.25">
      <c r="A35" s="7">
        <v>1</v>
      </c>
      <c r="B35" s="6" t="s">
        <v>34</v>
      </c>
      <c r="C35" s="6" t="s">
        <v>25</v>
      </c>
      <c r="D35" s="6" t="s">
        <v>35</v>
      </c>
    </row>
    <row r="36" spans="1:4" ht="13.5" customHeight="1" x14ac:dyDescent="0.25">
      <c r="A36" s="19" t="s">
        <v>36</v>
      </c>
      <c r="B36" s="18"/>
      <c r="C36" s="18"/>
      <c r="D36" s="18"/>
    </row>
    <row r="37" spans="1:4" x14ac:dyDescent="0.25">
      <c r="A37" s="7">
        <v>1</v>
      </c>
      <c r="B37" s="6" t="s">
        <v>37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55</v>
      </c>
      <c r="B39" s="18"/>
      <c r="C39" s="18"/>
      <c r="D39" s="18"/>
    </row>
    <row r="40" spans="1:4" x14ac:dyDescent="0.25">
      <c r="A40" s="7">
        <v>1</v>
      </c>
      <c r="B40" s="6" t="s">
        <v>38</v>
      </c>
      <c r="C40" s="114" t="s">
        <v>97</v>
      </c>
      <c r="D40" s="114"/>
    </row>
    <row r="41" spans="1:4" x14ac:dyDescent="0.25">
      <c r="A41" s="7">
        <v>2</v>
      </c>
      <c r="B41" s="6" t="s">
        <v>40</v>
      </c>
      <c r="C41" s="114" t="s">
        <v>98</v>
      </c>
      <c r="D41" s="114"/>
    </row>
    <row r="42" spans="1:4" ht="15" customHeight="1" x14ac:dyDescent="0.25">
      <c r="A42" s="7">
        <v>3</v>
      </c>
      <c r="B42" s="6" t="s">
        <v>41</v>
      </c>
      <c r="C42" s="114" t="s">
        <v>99</v>
      </c>
      <c r="D42" s="114"/>
    </row>
    <row r="43" spans="1:4" x14ac:dyDescent="0.25">
      <c r="A43" s="7">
        <v>4</v>
      </c>
      <c r="B43" s="6" t="s">
        <v>39</v>
      </c>
      <c r="C43" s="114" t="s">
        <v>101</v>
      </c>
      <c r="D43" s="114"/>
    </row>
    <row r="44" spans="1:4" x14ac:dyDescent="0.25">
      <c r="A44" s="7">
        <v>5</v>
      </c>
      <c r="B44" s="6" t="s">
        <v>42</v>
      </c>
      <c r="C44" s="114" t="s">
        <v>100</v>
      </c>
      <c r="D44" s="114"/>
    </row>
    <row r="45" spans="1:4" x14ac:dyDescent="0.25">
      <c r="A45" s="7">
        <v>6</v>
      </c>
      <c r="B45" s="6" t="s">
        <v>43</v>
      </c>
      <c r="C45" s="114" t="s">
        <v>145</v>
      </c>
      <c r="D45" s="114"/>
    </row>
    <row r="46" spans="1:4" ht="15" customHeight="1" x14ac:dyDescent="0.25">
      <c r="A46" s="7">
        <v>7</v>
      </c>
      <c r="B46" s="6" t="s">
        <v>44</v>
      </c>
      <c r="C46" s="114" t="s">
        <v>61</v>
      </c>
      <c r="D46" s="114"/>
    </row>
    <row r="47" spans="1:4" x14ac:dyDescent="0.25">
      <c r="A47" s="7">
        <v>8</v>
      </c>
      <c r="B47" s="6" t="s">
        <v>45</v>
      </c>
      <c r="C47" s="114" t="s">
        <v>146</v>
      </c>
      <c r="D47" s="114"/>
    </row>
    <row r="48" spans="1:4" x14ac:dyDescent="0.25">
      <c r="A48" s="7">
        <v>9</v>
      </c>
      <c r="B48" s="6" t="s">
        <v>120</v>
      </c>
      <c r="C48" s="114" t="s">
        <v>147</v>
      </c>
      <c r="D48" s="114"/>
    </row>
    <row r="49" spans="1:4" x14ac:dyDescent="0.25">
      <c r="A49" s="75">
        <v>10</v>
      </c>
      <c r="B49" s="6" t="s">
        <v>95</v>
      </c>
      <c r="C49" s="158" t="s">
        <v>158</v>
      </c>
      <c r="D49" s="13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34" workbookViewId="0">
      <selection sqref="A1:H81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7" customWidth="1"/>
    <col min="4" max="4" width="8.28515625" customWidth="1"/>
    <col min="5" max="5" width="9" style="92" customWidth="1"/>
    <col min="6" max="7" width="9.7109375" style="92" customWidth="1"/>
    <col min="8" max="8" width="12.42578125" style="92" customWidth="1"/>
  </cols>
  <sheetData>
    <row r="1" spans="1:26" x14ac:dyDescent="0.25">
      <c r="A1" s="57" t="s">
        <v>127</v>
      </c>
      <c r="B1" s="58"/>
      <c r="C1" s="79"/>
      <c r="D1" s="59"/>
      <c r="E1" s="97"/>
      <c r="F1" s="97"/>
      <c r="G1" s="79"/>
      <c r="H1" s="9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6.5" customHeight="1" x14ac:dyDescent="0.25">
      <c r="A2" s="57" t="s">
        <v>148</v>
      </c>
      <c r="B2" s="58"/>
      <c r="C2" s="79"/>
      <c r="D2" s="59"/>
      <c r="E2" s="97"/>
      <c r="F2" s="97"/>
      <c r="G2" s="79"/>
      <c r="H2" s="9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56.25" customHeight="1" x14ac:dyDescent="0.25">
      <c r="A3" s="139" t="s">
        <v>68</v>
      </c>
      <c r="B3" s="140"/>
      <c r="C3" s="80" t="s">
        <v>69</v>
      </c>
      <c r="D3" s="60" t="s">
        <v>70</v>
      </c>
      <c r="E3" s="95" t="s">
        <v>71</v>
      </c>
      <c r="F3" s="95" t="s">
        <v>72</v>
      </c>
      <c r="G3" s="98" t="s">
        <v>73</v>
      </c>
      <c r="H3" s="95" t="s">
        <v>74</v>
      </c>
    </row>
    <row r="4" spans="1:26" ht="29.25" customHeight="1" x14ac:dyDescent="0.25">
      <c r="A4" s="137" t="s">
        <v>149</v>
      </c>
      <c r="B4" s="137"/>
      <c r="C4" s="81"/>
      <c r="D4" s="62">
        <v>42.62</v>
      </c>
      <c r="E4" s="63"/>
      <c r="F4" s="63"/>
      <c r="G4" s="63"/>
      <c r="H4" s="64"/>
      <c r="I4" s="55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5" customHeight="1" x14ac:dyDescent="0.25">
      <c r="A5" s="137" t="s">
        <v>125</v>
      </c>
      <c r="B5" s="149"/>
      <c r="C5" s="81"/>
      <c r="D5" s="62">
        <v>85.63</v>
      </c>
      <c r="E5" s="63"/>
      <c r="F5" s="63"/>
      <c r="G5" s="63"/>
      <c r="H5" s="64"/>
      <c r="I5" s="55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5">
      <c r="A6" s="137" t="s">
        <v>126</v>
      </c>
      <c r="B6" s="149"/>
      <c r="C6" s="81"/>
      <c r="D6" s="62">
        <v>-43.01</v>
      </c>
      <c r="E6" s="63"/>
      <c r="F6" s="63"/>
      <c r="G6" s="63"/>
      <c r="H6" s="64"/>
      <c r="I6" s="55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8" customHeight="1" x14ac:dyDescent="0.25">
      <c r="A7" s="146" t="s">
        <v>150</v>
      </c>
      <c r="B7" s="147"/>
      <c r="C7" s="147"/>
      <c r="D7" s="147"/>
      <c r="E7" s="147"/>
      <c r="F7" s="147"/>
      <c r="G7" s="147"/>
      <c r="H7" s="148"/>
    </row>
    <row r="8" spans="1:26" ht="17.25" customHeight="1" x14ac:dyDescent="0.25">
      <c r="A8" s="141" t="s">
        <v>75</v>
      </c>
      <c r="B8" s="132"/>
      <c r="C8" s="82">
        <f>C12+C15+C18+C21+C24+C27</f>
        <v>21.490000000000002</v>
      </c>
      <c r="D8" s="31">
        <v>-37.04</v>
      </c>
      <c r="E8" s="68">
        <f>E12+E15+E18+E21+E24+E27</f>
        <v>614.27</v>
      </c>
      <c r="F8" s="68">
        <f>F12+F15+F18+F21+F24+F27</f>
        <v>607.39</v>
      </c>
      <c r="G8" s="68">
        <f>G12+G15+G18+G21+G24+G27</f>
        <v>607.39</v>
      </c>
      <c r="H8" s="69">
        <f>F8-E8+D8</f>
        <v>-43.919999999999995</v>
      </c>
      <c r="I8" s="156"/>
      <c r="J8" s="157"/>
    </row>
    <row r="9" spans="1:26" x14ac:dyDescent="0.25">
      <c r="A9" s="35" t="s">
        <v>76</v>
      </c>
      <c r="B9" s="36"/>
      <c r="C9" s="69">
        <f>C8-C10</f>
        <v>19.341000000000001</v>
      </c>
      <c r="D9" s="7">
        <f>D8-D10</f>
        <v>-33.339999999999996</v>
      </c>
      <c r="E9" s="69">
        <f>E8-E10</f>
        <v>554.28</v>
      </c>
      <c r="F9" s="69">
        <f>F8-F10</f>
        <v>548.22</v>
      </c>
      <c r="G9" s="69">
        <f>G8-G10</f>
        <v>548.22</v>
      </c>
      <c r="H9" s="69">
        <f t="shared" ref="H9:H10" si="0">F9-E9+D9</f>
        <v>-39.399999999999942</v>
      </c>
    </row>
    <row r="10" spans="1:26" x14ac:dyDescent="0.25">
      <c r="A10" s="142" t="s">
        <v>77</v>
      </c>
      <c r="B10" s="128"/>
      <c r="C10" s="69">
        <f>C8*10%</f>
        <v>2.1490000000000005</v>
      </c>
      <c r="D10" s="69">
        <v>-3.7</v>
      </c>
      <c r="E10" s="69">
        <v>59.99</v>
      </c>
      <c r="F10" s="69">
        <v>59.17</v>
      </c>
      <c r="G10" s="69">
        <v>59.17</v>
      </c>
      <c r="H10" s="69">
        <f t="shared" si="0"/>
        <v>-4.5200000000000005</v>
      </c>
    </row>
    <row r="11" spans="1:26" ht="12.75" customHeight="1" x14ac:dyDescent="0.25">
      <c r="A11" s="143" t="s">
        <v>78</v>
      </c>
      <c r="B11" s="131"/>
      <c r="C11" s="131"/>
      <c r="D11" s="131"/>
      <c r="E11" s="131"/>
      <c r="F11" s="131"/>
      <c r="G11" s="131"/>
      <c r="H11" s="132"/>
    </row>
    <row r="12" spans="1:26" x14ac:dyDescent="0.25">
      <c r="A12" s="144" t="s">
        <v>58</v>
      </c>
      <c r="B12" s="145"/>
      <c r="C12" s="82">
        <v>5.75</v>
      </c>
      <c r="D12" s="31">
        <v>-8.4700000000000006</v>
      </c>
      <c r="E12" s="68">
        <v>164.48</v>
      </c>
      <c r="F12" s="68">
        <v>162.66</v>
      </c>
      <c r="G12" s="68">
        <f>F12</f>
        <v>162.66</v>
      </c>
      <c r="H12" s="69">
        <f t="shared" ref="H12:H29" si="1">F12-E12+D12</f>
        <v>-10.289999999999994</v>
      </c>
    </row>
    <row r="13" spans="1:26" x14ac:dyDescent="0.25">
      <c r="A13" s="35" t="s">
        <v>76</v>
      </c>
      <c r="B13" s="36"/>
      <c r="C13" s="69">
        <f>C12-C14</f>
        <v>5.1749999999999998</v>
      </c>
      <c r="D13" s="7">
        <f>D12-D14</f>
        <v>-7.6300000000000008</v>
      </c>
      <c r="E13" s="69">
        <f>E12-E14</f>
        <v>148.03199999999998</v>
      </c>
      <c r="F13" s="69">
        <f>F12-F14</f>
        <v>146.39400000000001</v>
      </c>
      <c r="G13" s="69">
        <f>G12-G14</f>
        <v>146.39400000000001</v>
      </c>
      <c r="H13" s="69">
        <f t="shared" si="1"/>
        <v>-9.2679999999999776</v>
      </c>
    </row>
    <row r="14" spans="1:26" x14ac:dyDescent="0.25">
      <c r="A14" s="142" t="s">
        <v>77</v>
      </c>
      <c r="B14" s="128"/>
      <c r="C14" s="69">
        <f>C12*10%</f>
        <v>0.57500000000000007</v>
      </c>
      <c r="D14" s="7">
        <v>-0.84</v>
      </c>
      <c r="E14" s="69">
        <f>E12*10%</f>
        <v>16.448</v>
      </c>
      <c r="F14" s="69">
        <f>F12*10%</f>
        <v>16.266000000000002</v>
      </c>
      <c r="G14" s="69">
        <f>G12*10%</f>
        <v>16.266000000000002</v>
      </c>
      <c r="H14" s="69">
        <f t="shared" si="1"/>
        <v>-1.0219999999999985</v>
      </c>
    </row>
    <row r="15" spans="1:26" ht="23.25" customHeight="1" x14ac:dyDescent="0.25">
      <c r="A15" s="144" t="s">
        <v>48</v>
      </c>
      <c r="B15" s="145"/>
      <c r="C15" s="82">
        <v>3.51</v>
      </c>
      <c r="D15" s="31">
        <v>-4.8099999999999996</v>
      </c>
      <c r="E15" s="68">
        <v>100.4</v>
      </c>
      <c r="F15" s="68">
        <v>100.09</v>
      </c>
      <c r="G15" s="68">
        <f>F15</f>
        <v>100.09</v>
      </c>
      <c r="H15" s="69">
        <f t="shared" si="1"/>
        <v>-5.1200000000000019</v>
      </c>
    </row>
    <row r="16" spans="1:26" x14ac:dyDescent="0.25">
      <c r="A16" s="35" t="s">
        <v>76</v>
      </c>
      <c r="B16" s="36"/>
      <c r="C16" s="69">
        <f>C15-C17</f>
        <v>3.1589999999999998</v>
      </c>
      <c r="D16" s="7">
        <f>D15-D17</f>
        <v>-4.33</v>
      </c>
      <c r="E16" s="69">
        <f>E15-E17</f>
        <v>90.36</v>
      </c>
      <c r="F16" s="69">
        <f>F15-F17</f>
        <v>90.081000000000003</v>
      </c>
      <c r="G16" s="69">
        <f>G15-G17</f>
        <v>90.081000000000003</v>
      </c>
      <c r="H16" s="69">
        <f t="shared" si="1"/>
        <v>-4.6089999999999964</v>
      </c>
    </row>
    <row r="17" spans="1:8" ht="15" customHeight="1" x14ac:dyDescent="0.25">
      <c r="A17" s="142" t="s">
        <v>77</v>
      </c>
      <c r="B17" s="128"/>
      <c r="C17" s="69">
        <f>C15*10%</f>
        <v>0.35099999999999998</v>
      </c>
      <c r="D17" s="7">
        <v>-0.48</v>
      </c>
      <c r="E17" s="69">
        <f>E15*10%</f>
        <v>10.040000000000001</v>
      </c>
      <c r="F17" s="69">
        <f>F15*10%</f>
        <v>10.009</v>
      </c>
      <c r="G17" s="69">
        <f>G15*10%</f>
        <v>10.009</v>
      </c>
      <c r="H17" s="69">
        <f t="shared" si="1"/>
        <v>-0.51100000000000056</v>
      </c>
    </row>
    <row r="18" spans="1:8" ht="15" customHeight="1" x14ac:dyDescent="0.25">
      <c r="A18" s="144" t="s">
        <v>59</v>
      </c>
      <c r="B18" s="145"/>
      <c r="C18" s="83">
        <v>2.41</v>
      </c>
      <c r="D18" s="31">
        <v>-3.41</v>
      </c>
      <c r="E18" s="68">
        <v>68.94</v>
      </c>
      <c r="F18" s="68">
        <v>68.180000000000007</v>
      </c>
      <c r="G18" s="68">
        <f>F18</f>
        <v>68.180000000000007</v>
      </c>
      <c r="H18" s="69">
        <f t="shared" si="1"/>
        <v>-4.169999999999991</v>
      </c>
    </row>
    <row r="19" spans="1:8" ht="13.5" customHeight="1" x14ac:dyDescent="0.25">
      <c r="A19" s="35" t="s">
        <v>76</v>
      </c>
      <c r="B19" s="36"/>
      <c r="C19" s="69">
        <f>C18-C20</f>
        <v>2.169</v>
      </c>
      <c r="D19" s="7">
        <f>D18-D20</f>
        <v>-3.0700000000000003</v>
      </c>
      <c r="E19" s="69">
        <f>E18-E20</f>
        <v>62.045999999999999</v>
      </c>
      <c r="F19" s="69">
        <f>F18-F20</f>
        <v>61.362000000000009</v>
      </c>
      <c r="G19" s="69">
        <f>G18-G20</f>
        <v>61.362000000000009</v>
      </c>
      <c r="H19" s="69">
        <f t="shared" si="1"/>
        <v>-3.7539999999999907</v>
      </c>
    </row>
    <row r="20" spans="1:8" ht="12.75" customHeight="1" x14ac:dyDescent="0.25">
      <c r="A20" s="142" t="s">
        <v>77</v>
      </c>
      <c r="B20" s="128"/>
      <c r="C20" s="69">
        <f>C18*10%</f>
        <v>0.24100000000000002</v>
      </c>
      <c r="D20" s="7">
        <v>-0.34</v>
      </c>
      <c r="E20" s="69">
        <f>E18*10%</f>
        <v>6.8940000000000001</v>
      </c>
      <c r="F20" s="69">
        <f>F18*10%</f>
        <v>6.8180000000000014</v>
      </c>
      <c r="G20" s="69">
        <f>G18*10%</f>
        <v>6.8180000000000014</v>
      </c>
      <c r="H20" s="69">
        <f t="shared" si="1"/>
        <v>-0.41599999999999876</v>
      </c>
    </row>
    <row r="21" spans="1:8" x14ac:dyDescent="0.25">
      <c r="A21" s="144" t="s">
        <v>94</v>
      </c>
      <c r="B21" s="162"/>
      <c r="C21" s="84">
        <v>1.1299999999999999</v>
      </c>
      <c r="D21" s="7">
        <v>-1.63</v>
      </c>
      <c r="E21" s="69">
        <v>32.32</v>
      </c>
      <c r="F21" s="69">
        <v>31.96</v>
      </c>
      <c r="G21" s="69">
        <f>F21</f>
        <v>31.96</v>
      </c>
      <c r="H21" s="69">
        <f t="shared" si="1"/>
        <v>-1.9899999999999993</v>
      </c>
    </row>
    <row r="22" spans="1:8" ht="14.25" customHeight="1" x14ac:dyDescent="0.25">
      <c r="A22" s="35" t="s">
        <v>76</v>
      </c>
      <c r="B22" s="36"/>
      <c r="C22" s="69">
        <f>C21-C23</f>
        <v>1.0169999999999999</v>
      </c>
      <c r="D22" s="7">
        <f>D21-D23</f>
        <v>-1.47</v>
      </c>
      <c r="E22" s="69">
        <f>E21-E23</f>
        <v>29.088000000000001</v>
      </c>
      <c r="F22" s="69">
        <f>F21-F23</f>
        <v>28.763999999999999</v>
      </c>
      <c r="G22" s="69">
        <f>G21-G23</f>
        <v>28.763999999999999</v>
      </c>
      <c r="H22" s="69">
        <f t="shared" si="1"/>
        <v>-1.7940000000000016</v>
      </c>
    </row>
    <row r="23" spans="1:8" ht="14.25" customHeight="1" x14ac:dyDescent="0.25">
      <c r="A23" s="142" t="s">
        <v>77</v>
      </c>
      <c r="B23" s="163"/>
      <c r="C23" s="69">
        <f>C21*10%</f>
        <v>0.11299999999999999</v>
      </c>
      <c r="D23" s="7">
        <v>-0.16</v>
      </c>
      <c r="E23" s="69">
        <f>E21*10%</f>
        <v>3.2320000000000002</v>
      </c>
      <c r="F23" s="69">
        <f>F21*10%</f>
        <v>3.1960000000000002</v>
      </c>
      <c r="G23" s="69">
        <f>G21*10%</f>
        <v>3.1960000000000002</v>
      </c>
      <c r="H23" s="69">
        <f t="shared" si="1"/>
        <v>-0.19600000000000004</v>
      </c>
    </row>
    <row r="24" spans="1:8" ht="14.25" customHeight="1" x14ac:dyDescent="0.25">
      <c r="A24" s="10" t="s">
        <v>49</v>
      </c>
      <c r="B24" s="37"/>
      <c r="C24" s="84">
        <v>4.43</v>
      </c>
      <c r="D24" s="7">
        <v>-6.34</v>
      </c>
      <c r="E24" s="69">
        <v>126.73</v>
      </c>
      <c r="F24" s="69">
        <v>124.43</v>
      </c>
      <c r="G24" s="69">
        <f>F24</f>
        <v>124.43</v>
      </c>
      <c r="H24" s="69">
        <f t="shared" si="1"/>
        <v>-8.639999999999997</v>
      </c>
    </row>
    <row r="25" spans="1:8" ht="14.25" customHeight="1" x14ac:dyDescent="0.25">
      <c r="A25" s="35" t="s">
        <v>76</v>
      </c>
      <c r="B25" s="36"/>
      <c r="C25" s="69">
        <f>C24-C26</f>
        <v>3.9869999999999997</v>
      </c>
      <c r="D25" s="7">
        <f>D24-D26</f>
        <v>-5.71</v>
      </c>
      <c r="E25" s="69">
        <f>E24-E26</f>
        <v>114.057</v>
      </c>
      <c r="F25" s="69">
        <f>F24-F26</f>
        <v>111.98700000000001</v>
      </c>
      <c r="G25" s="69">
        <f>G24-G26</f>
        <v>111.98700000000001</v>
      </c>
      <c r="H25" s="69">
        <f t="shared" si="1"/>
        <v>-7.7799999999999931</v>
      </c>
    </row>
    <row r="26" spans="1:8" x14ac:dyDescent="0.25">
      <c r="A26" s="142" t="s">
        <v>77</v>
      </c>
      <c r="B26" s="128"/>
      <c r="C26" s="69">
        <f>C24*10%</f>
        <v>0.443</v>
      </c>
      <c r="D26" s="7">
        <v>-0.63</v>
      </c>
      <c r="E26" s="69">
        <f>E24*10%</f>
        <v>12.673000000000002</v>
      </c>
      <c r="F26" s="69">
        <f>F24*10%</f>
        <v>12.443000000000001</v>
      </c>
      <c r="G26" s="69">
        <f>G24*10%</f>
        <v>12.443000000000001</v>
      </c>
      <c r="H26" s="69">
        <f t="shared" si="1"/>
        <v>-0.86000000000000043</v>
      </c>
    </row>
    <row r="27" spans="1:8" ht="14.25" customHeight="1" x14ac:dyDescent="0.25">
      <c r="A27" s="150" t="s">
        <v>50</v>
      </c>
      <c r="B27" s="151"/>
      <c r="C27" s="93">
        <v>4.26</v>
      </c>
      <c r="D27" s="72">
        <v>-12.47</v>
      </c>
      <c r="E27" s="71">
        <v>121.4</v>
      </c>
      <c r="F27" s="71">
        <v>120.07</v>
      </c>
      <c r="G27" s="71">
        <f>F27</f>
        <v>120.07</v>
      </c>
      <c r="H27" s="69">
        <f>F27-E27+D27</f>
        <v>-13.800000000000013</v>
      </c>
    </row>
    <row r="28" spans="1:8" x14ac:dyDescent="0.25">
      <c r="A28" s="35" t="s">
        <v>76</v>
      </c>
      <c r="B28" s="36"/>
      <c r="C28" s="69">
        <f>C27-C29</f>
        <v>3.8339999999999996</v>
      </c>
      <c r="D28" s="7">
        <f>D27-D29</f>
        <v>-11.22</v>
      </c>
      <c r="E28" s="69">
        <f>E27-E29</f>
        <v>109.86000000000001</v>
      </c>
      <c r="F28" s="69">
        <f>F27-F29</f>
        <v>108.66999999999999</v>
      </c>
      <c r="G28" s="69">
        <f>G27-G29</f>
        <v>108.66999999999999</v>
      </c>
      <c r="H28" s="69">
        <f t="shared" si="1"/>
        <v>-12.410000000000027</v>
      </c>
    </row>
    <row r="29" spans="1:8" x14ac:dyDescent="0.25">
      <c r="A29" s="142" t="s">
        <v>77</v>
      </c>
      <c r="B29" s="128"/>
      <c r="C29" s="69">
        <f>C27*10%</f>
        <v>0.42599999999999999</v>
      </c>
      <c r="D29" s="7">
        <v>-1.25</v>
      </c>
      <c r="E29" s="69">
        <v>11.54</v>
      </c>
      <c r="F29" s="69">
        <v>11.4</v>
      </c>
      <c r="G29" s="69">
        <v>11.4</v>
      </c>
      <c r="H29" s="69">
        <f t="shared" si="1"/>
        <v>-1.3899999999999988</v>
      </c>
    </row>
    <row r="30" spans="1:8" ht="11.25" customHeight="1" x14ac:dyDescent="0.25">
      <c r="A30" s="46"/>
      <c r="B30" s="47"/>
      <c r="C30" s="69"/>
      <c r="D30" s="7"/>
      <c r="E30" s="69"/>
      <c r="F30" s="69"/>
      <c r="G30" s="99"/>
      <c r="H30" s="69"/>
    </row>
    <row r="31" spans="1:8" ht="15" customHeight="1" x14ac:dyDescent="0.25">
      <c r="A31" s="141" t="s">
        <v>51</v>
      </c>
      <c r="B31" s="132"/>
      <c r="C31" s="84">
        <v>7.93</v>
      </c>
      <c r="D31" s="33">
        <v>81.77</v>
      </c>
      <c r="E31" s="84">
        <v>226.85</v>
      </c>
      <c r="F31" s="84">
        <v>224.36</v>
      </c>
      <c r="G31" s="100">
        <f>G32+G33</f>
        <v>30.296000000000003</v>
      </c>
      <c r="H31" s="84">
        <f>F31-E31+D31+F31-G31</f>
        <v>273.34400000000005</v>
      </c>
    </row>
    <row r="32" spans="1:8" ht="14.25" customHeight="1" x14ac:dyDescent="0.25">
      <c r="A32" s="35" t="s">
        <v>79</v>
      </c>
      <c r="B32" s="36"/>
      <c r="C32" s="69">
        <f>C31-C33</f>
        <v>7.1369999999999996</v>
      </c>
      <c r="D32" s="69">
        <v>82.3</v>
      </c>
      <c r="E32" s="69">
        <f>E31-E33</f>
        <v>204.16499999999999</v>
      </c>
      <c r="F32" s="69">
        <f>F31-F33</f>
        <v>201.92400000000001</v>
      </c>
      <c r="G32" s="101">
        <f>G58</f>
        <v>7.8599999999999994</v>
      </c>
      <c r="H32" s="69">
        <f>F32-E32+D32+F32-G32</f>
        <v>274.12299999999999</v>
      </c>
    </row>
    <row r="33" spans="1:8" ht="12.75" customHeight="1" x14ac:dyDescent="0.25">
      <c r="A33" s="142" t="s">
        <v>77</v>
      </c>
      <c r="B33" s="128"/>
      <c r="C33" s="69">
        <f>C31*10%</f>
        <v>0.79300000000000004</v>
      </c>
      <c r="D33" s="7">
        <v>-0.53</v>
      </c>
      <c r="E33" s="69">
        <f>E31*10%</f>
        <v>22.685000000000002</v>
      </c>
      <c r="F33" s="69">
        <f>F31*10%</f>
        <v>22.436000000000003</v>
      </c>
      <c r="G33" s="69">
        <f>F33</f>
        <v>22.436000000000003</v>
      </c>
      <c r="H33" s="69">
        <f t="shared" ref="H33" si="2">F33-E33+D33+F33-G33</f>
        <v>-0.77899999999999991</v>
      </c>
    </row>
    <row r="34" spans="1:8" ht="12.75" customHeight="1" x14ac:dyDescent="0.25">
      <c r="A34" s="66"/>
      <c r="B34" s="67"/>
      <c r="C34" s="69"/>
      <c r="D34" s="7"/>
      <c r="E34" s="69"/>
      <c r="F34" s="69"/>
      <c r="G34" s="99"/>
      <c r="H34" s="69"/>
    </row>
    <row r="35" spans="1:8" ht="12.75" customHeight="1" x14ac:dyDescent="0.25">
      <c r="A35" s="152" t="s">
        <v>134</v>
      </c>
      <c r="B35" s="153"/>
      <c r="C35" s="69"/>
      <c r="D35" s="7">
        <v>-2.77</v>
      </c>
      <c r="E35" s="84">
        <f>E37+E38+E39+E40</f>
        <v>54.099999999999994</v>
      </c>
      <c r="F35" s="84">
        <f>F37+F38+F39+F40</f>
        <v>53.99</v>
      </c>
      <c r="G35" s="84">
        <f>G37+G38+G39+G40</f>
        <v>53.99</v>
      </c>
      <c r="H35" s="84">
        <f>F35-E35+D35+F35-G35</f>
        <v>-2.8799999999999955</v>
      </c>
    </row>
    <row r="36" spans="1:8" ht="12.75" customHeight="1" x14ac:dyDescent="0.25">
      <c r="A36" s="35" t="s">
        <v>135</v>
      </c>
      <c r="B36" s="65"/>
      <c r="C36" s="69"/>
      <c r="D36" s="7"/>
      <c r="E36" s="69"/>
      <c r="F36" s="69"/>
      <c r="G36" s="69"/>
      <c r="H36" s="69"/>
    </row>
    <row r="37" spans="1:8" ht="12.75" customHeight="1" x14ac:dyDescent="0.25">
      <c r="A37" s="154" t="s">
        <v>136</v>
      </c>
      <c r="B37" s="155"/>
      <c r="C37" s="69"/>
      <c r="D37" s="7">
        <v>-0.17</v>
      </c>
      <c r="E37" s="69">
        <v>3.2</v>
      </c>
      <c r="F37" s="69">
        <v>3.2</v>
      </c>
      <c r="G37" s="69">
        <f>F37</f>
        <v>3.2</v>
      </c>
      <c r="H37" s="69">
        <f t="shared" ref="H37:H40" si="3">F37-E37+D37+F37-G37</f>
        <v>-0.16999999999999993</v>
      </c>
    </row>
    <row r="38" spans="1:8" ht="12.75" customHeight="1" x14ac:dyDescent="0.25">
      <c r="A38" s="154" t="s">
        <v>137</v>
      </c>
      <c r="B38" s="155"/>
      <c r="C38" s="69"/>
      <c r="D38" s="7">
        <v>-0.71</v>
      </c>
      <c r="E38" s="69">
        <v>15.18</v>
      </c>
      <c r="F38" s="69">
        <v>15.27</v>
      </c>
      <c r="G38" s="69">
        <f t="shared" ref="G38:G40" si="4">F38</f>
        <v>15.27</v>
      </c>
      <c r="H38" s="69">
        <f t="shared" si="3"/>
        <v>-0.62000000000000099</v>
      </c>
    </row>
    <row r="39" spans="1:8" ht="12.75" customHeight="1" x14ac:dyDescent="0.25">
      <c r="A39" s="154" t="s">
        <v>142</v>
      </c>
      <c r="B39" s="155"/>
      <c r="C39" s="69"/>
      <c r="D39" s="7">
        <v>-1.75</v>
      </c>
      <c r="E39" s="69">
        <v>32.5</v>
      </c>
      <c r="F39" s="69">
        <v>32.31</v>
      </c>
      <c r="G39" s="69">
        <f t="shared" si="4"/>
        <v>32.31</v>
      </c>
      <c r="H39" s="69">
        <f t="shared" si="3"/>
        <v>-1.9399999999999977</v>
      </c>
    </row>
    <row r="40" spans="1:8" ht="12.75" customHeight="1" x14ac:dyDescent="0.25">
      <c r="A40" s="154" t="s">
        <v>138</v>
      </c>
      <c r="B40" s="155"/>
      <c r="C40" s="69"/>
      <c r="D40" s="7">
        <v>-0.14000000000000001</v>
      </c>
      <c r="E40" s="69">
        <v>3.22</v>
      </c>
      <c r="F40" s="69">
        <v>3.21</v>
      </c>
      <c r="G40" s="69">
        <f t="shared" si="4"/>
        <v>3.21</v>
      </c>
      <c r="H40" s="69">
        <f t="shared" si="3"/>
        <v>-0.15000000000000036</v>
      </c>
    </row>
    <row r="41" spans="1:8" ht="13.5" customHeight="1" x14ac:dyDescent="0.25">
      <c r="A41" s="152" t="s">
        <v>123</v>
      </c>
      <c r="B41" s="153"/>
      <c r="C41" s="84"/>
      <c r="D41" s="33"/>
      <c r="E41" s="84">
        <f>E8+E31+E35</f>
        <v>895.22</v>
      </c>
      <c r="F41" s="84">
        <f>F8+F31+F35</f>
        <v>885.74</v>
      </c>
      <c r="G41" s="84">
        <f>G8+G31+G35</f>
        <v>691.67600000000004</v>
      </c>
      <c r="H41" s="84"/>
    </row>
    <row r="42" spans="1:8" ht="13.5" customHeight="1" x14ac:dyDescent="0.25">
      <c r="A42" s="152" t="s">
        <v>124</v>
      </c>
      <c r="B42" s="153"/>
      <c r="C42" s="69"/>
      <c r="D42" s="7"/>
      <c r="E42" s="69"/>
      <c r="F42" s="69"/>
      <c r="G42" s="99"/>
      <c r="H42" s="69"/>
    </row>
    <row r="43" spans="1:8" ht="14.25" customHeight="1" x14ac:dyDescent="0.25">
      <c r="A43" s="160" t="s">
        <v>129</v>
      </c>
      <c r="B43" s="161"/>
      <c r="C43" s="69" t="s">
        <v>61</v>
      </c>
      <c r="D43" s="7">
        <v>-2.67</v>
      </c>
      <c r="E43" s="69">
        <v>0</v>
      </c>
      <c r="F43" s="69">
        <v>0.02</v>
      </c>
      <c r="G43" s="69">
        <v>0.02</v>
      </c>
      <c r="H43" s="84">
        <f>F43-E43+D43+F43-G43</f>
        <v>-2.65</v>
      </c>
    </row>
    <row r="44" spans="1:8" ht="15" hidden="1" customHeight="1" x14ac:dyDescent="0.25">
      <c r="A44" s="158" t="s">
        <v>52</v>
      </c>
      <c r="B44" s="159"/>
      <c r="C44" s="69">
        <v>5.27</v>
      </c>
      <c r="D44" s="7"/>
      <c r="E44" s="69"/>
      <c r="F44" s="69"/>
      <c r="G44" s="102"/>
      <c r="H44" s="69"/>
    </row>
    <row r="45" spans="1:8" s="54" customFormat="1" ht="17.25" customHeight="1" x14ac:dyDescent="0.25">
      <c r="A45" s="137" t="s">
        <v>140</v>
      </c>
      <c r="B45" s="138"/>
      <c r="C45" s="81" t="s">
        <v>141</v>
      </c>
      <c r="D45" s="61">
        <v>3.33</v>
      </c>
      <c r="E45" s="81">
        <v>3</v>
      </c>
      <c r="F45" s="81">
        <v>3</v>
      </c>
      <c r="G45" s="81">
        <v>0.5</v>
      </c>
      <c r="H45" s="63">
        <f>F45-E45+D45+F45-G45</f>
        <v>5.83</v>
      </c>
    </row>
    <row r="46" spans="1:8" s="54" customFormat="1" ht="18.75" customHeight="1" x14ac:dyDescent="0.25">
      <c r="A46" s="73" t="s">
        <v>123</v>
      </c>
      <c r="B46" s="78"/>
      <c r="C46" s="81"/>
      <c r="D46" s="61"/>
      <c r="E46" s="81">
        <f>E41+E45</f>
        <v>898.22</v>
      </c>
      <c r="F46" s="63">
        <f>F41+F43+F45</f>
        <v>888.76</v>
      </c>
      <c r="G46" s="81">
        <f>G41+G43+G45</f>
        <v>692.19600000000003</v>
      </c>
      <c r="H46" s="81"/>
    </row>
    <row r="47" spans="1:8" s="54" customFormat="1" ht="13.5" customHeight="1" x14ac:dyDescent="0.25">
      <c r="A47" s="73"/>
      <c r="B47" s="78"/>
      <c r="C47" s="81"/>
      <c r="D47" s="61"/>
      <c r="E47" s="81"/>
      <c r="F47" s="63"/>
      <c r="G47" s="81"/>
      <c r="H47" s="81"/>
    </row>
    <row r="48" spans="1:8" ht="15" customHeight="1" x14ac:dyDescent="0.25">
      <c r="A48" s="137" t="s">
        <v>128</v>
      </c>
      <c r="B48" s="138"/>
      <c r="C48" s="81"/>
      <c r="D48" s="61">
        <f>D4</f>
        <v>42.62</v>
      </c>
      <c r="E48" s="63"/>
      <c r="F48" s="63"/>
      <c r="G48" s="81"/>
      <c r="H48" s="81">
        <f>F46-E46+D48+F46-G46</f>
        <v>229.72399999999993</v>
      </c>
    </row>
    <row r="49" spans="1:26" ht="25.5" customHeight="1" x14ac:dyDescent="0.25">
      <c r="A49" s="137" t="s">
        <v>151</v>
      </c>
      <c r="B49" s="137"/>
      <c r="C49" s="85"/>
      <c r="D49" s="62"/>
      <c r="E49" s="63"/>
      <c r="F49" s="63"/>
      <c r="G49" s="63"/>
      <c r="H49" s="63">
        <f>H50+H51</f>
        <v>229.72399999999999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7.25" customHeight="1" x14ac:dyDescent="0.25">
      <c r="A50" s="137" t="s">
        <v>125</v>
      </c>
      <c r="B50" s="149"/>
      <c r="C50" s="85"/>
      <c r="D50" s="62"/>
      <c r="E50" s="63"/>
      <c r="F50" s="63"/>
      <c r="G50" s="63"/>
      <c r="H50" s="63">
        <f>H32+H45</f>
        <v>279.95299999999997</v>
      </c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8.75" customHeight="1" x14ac:dyDescent="0.25">
      <c r="A51" s="137" t="s">
        <v>126</v>
      </c>
      <c r="B51" s="138"/>
      <c r="C51" s="85"/>
      <c r="D51" s="62"/>
      <c r="E51" s="63"/>
      <c r="F51" s="63"/>
      <c r="G51" s="63"/>
      <c r="H51" s="63">
        <f>H8+H33+H35+H43</f>
        <v>-50.228999999999992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1.25" customHeight="1" x14ac:dyDescent="0.25">
      <c r="A52" s="136"/>
      <c r="B52" s="136"/>
      <c r="C52" s="136"/>
      <c r="D52" s="136"/>
      <c r="E52" s="136"/>
      <c r="F52" s="136"/>
      <c r="G52" s="136"/>
      <c r="H52" s="136"/>
    </row>
    <row r="53" spans="1:26" ht="11.25" customHeight="1" x14ac:dyDescent="0.25">
      <c r="A53" s="56"/>
      <c r="B53" s="56"/>
      <c r="C53" s="86"/>
      <c r="D53" s="56"/>
      <c r="E53" s="86"/>
      <c r="F53" s="86"/>
      <c r="G53" s="86"/>
      <c r="H53" s="86"/>
    </row>
    <row r="54" spans="1:26" x14ac:dyDescent="0.25">
      <c r="A54" s="20" t="s">
        <v>152</v>
      </c>
      <c r="D54" s="22"/>
      <c r="E54" s="103"/>
      <c r="F54" s="103"/>
      <c r="G54" s="103"/>
    </row>
    <row r="55" spans="1:26" x14ac:dyDescent="0.25">
      <c r="A55" s="127" t="s">
        <v>62</v>
      </c>
      <c r="B55" s="128"/>
      <c r="C55" s="128"/>
      <c r="D55" s="129"/>
      <c r="E55" s="104" t="s">
        <v>63</v>
      </c>
      <c r="F55" s="104" t="s">
        <v>64</v>
      </c>
      <c r="G55" s="104" t="s">
        <v>130</v>
      </c>
      <c r="H55" s="96" t="s">
        <v>131</v>
      </c>
    </row>
    <row r="56" spans="1:26" x14ac:dyDescent="0.25">
      <c r="A56" s="130" t="s">
        <v>121</v>
      </c>
      <c r="B56" s="131"/>
      <c r="C56" s="131"/>
      <c r="D56" s="132"/>
      <c r="E56" s="34">
        <v>6666</v>
      </c>
      <c r="F56" s="109">
        <v>2</v>
      </c>
      <c r="G56" s="104">
        <v>1.22</v>
      </c>
      <c r="H56" s="96" t="s">
        <v>132</v>
      </c>
    </row>
    <row r="57" spans="1:26" x14ac:dyDescent="0.25">
      <c r="A57" s="130" t="s">
        <v>153</v>
      </c>
      <c r="B57" s="131"/>
      <c r="C57" s="131"/>
      <c r="D57" s="132"/>
      <c r="E57" s="34">
        <v>7061</v>
      </c>
      <c r="F57" s="109">
        <v>2</v>
      </c>
      <c r="G57" s="104">
        <v>6.64</v>
      </c>
      <c r="H57" s="96" t="s">
        <v>139</v>
      </c>
    </row>
    <row r="58" spans="1:26" x14ac:dyDescent="0.25">
      <c r="A58" s="130" t="s">
        <v>122</v>
      </c>
      <c r="B58" s="131"/>
      <c r="C58" s="131"/>
      <c r="D58" s="132"/>
      <c r="E58" s="104"/>
      <c r="F58" s="104"/>
      <c r="G58" s="104">
        <f>SUM(G56:G57)</f>
        <v>7.8599999999999994</v>
      </c>
      <c r="H58" s="96"/>
    </row>
    <row r="59" spans="1:26" x14ac:dyDescent="0.25">
      <c r="A59" s="20" t="s">
        <v>53</v>
      </c>
      <c r="D59" s="22"/>
      <c r="E59" s="103"/>
      <c r="F59" s="103"/>
      <c r="G59" s="103"/>
    </row>
    <row r="60" spans="1:26" x14ac:dyDescent="0.25">
      <c r="A60" s="20" t="s">
        <v>54</v>
      </c>
      <c r="D60" s="22"/>
      <c r="E60" s="103"/>
      <c r="F60" s="103"/>
      <c r="G60" s="103"/>
    </row>
    <row r="61" spans="1:26" ht="42" customHeight="1" x14ac:dyDescent="0.25">
      <c r="A61" s="127" t="s">
        <v>66</v>
      </c>
      <c r="B61" s="128"/>
      <c r="C61" s="128"/>
      <c r="D61" s="128"/>
      <c r="E61" s="129"/>
      <c r="F61" s="105" t="s">
        <v>64</v>
      </c>
      <c r="G61" s="106" t="s">
        <v>65</v>
      </c>
    </row>
    <row r="62" spans="1:26" x14ac:dyDescent="0.25">
      <c r="A62" s="130" t="s">
        <v>67</v>
      </c>
      <c r="B62" s="131"/>
      <c r="C62" s="131"/>
      <c r="D62" s="131"/>
      <c r="E62" s="132"/>
      <c r="F62" s="109">
        <v>2</v>
      </c>
      <c r="G62" s="104">
        <v>471.76</v>
      </c>
    </row>
    <row r="63" spans="1:26" x14ac:dyDescent="0.25">
      <c r="A63" s="38"/>
      <c r="B63" s="39"/>
      <c r="C63" s="88"/>
      <c r="D63" s="39"/>
      <c r="E63" s="88"/>
      <c r="F63" s="107"/>
      <c r="G63" s="107"/>
    </row>
    <row r="64" spans="1:26" x14ac:dyDescent="0.25">
      <c r="A64" s="43" t="s">
        <v>80</v>
      </c>
      <c r="B64" s="44"/>
      <c r="C64" s="89"/>
      <c r="D64" s="44"/>
      <c r="E64" s="89"/>
      <c r="F64" s="104"/>
      <c r="G64" s="104"/>
    </row>
    <row r="65" spans="1:7" x14ac:dyDescent="0.25">
      <c r="A65" s="127" t="s">
        <v>81</v>
      </c>
      <c r="B65" s="134"/>
      <c r="C65" s="135" t="s">
        <v>82</v>
      </c>
      <c r="D65" s="134"/>
      <c r="E65" s="104" t="s">
        <v>83</v>
      </c>
      <c r="F65" s="104" t="s">
        <v>84</v>
      </c>
      <c r="G65" s="104" t="s">
        <v>85</v>
      </c>
    </row>
    <row r="66" spans="1:7" x14ac:dyDescent="0.25">
      <c r="A66" s="127" t="s">
        <v>102</v>
      </c>
      <c r="B66" s="134"/>
      <c r="C66" s="135" t="s">
        <v>61</v>
      </c>
      <c r="D66" s="129"/>
      <c r="E66" s="109">
        <v>4</v>
      </c>
      <c r="F66" s="104" t="s">
        <v>61</v>
      </c>
      <c r="G66" s="104" t="s">
        <v>61</v>
      </c>
    </row>
    <row r="67" spans="1:7" x14ac:dyDescent="0.25">
      <c r="A67" s="40"/>
      <c r="B67" s="41"/>
      <c r="C67" s="90"/>
      <c r="D67" s="42"/>
      <c r="E67" s="107"/>
      <c r="F67" s="107"/>
      <c r="G67" s="107"/>
    </row>
    <row r="68" spans="1:7" x14ac:dyDescent="0.25">
      <c r="A68" s="20" t="s">
        <v>105</v>
      </c>
      <c r="F68" s="108"/>
    </row>
    <row r="69" spans="1:7" ht="21" customHeight="1" x14ac:dyDescent="0.25">
      <c r="A69" s="110" t="s">
        <v>154</v>
      </c>
      <c r="B69" s="111"/>
      <c r="C69" s="112"/>
      <c r="D69" s="58"/>
      <c r="E69" s="97"/>
      <c r="F69" s="113"/>
      <c r="G69" s="97"/>
    </row>
    <row r="70" spans="1:7" x14ac:dyDescent="0.25">
      <c r="A70" s="133" t="s">
        <v>133</v>
      </c>
      <c r="B70" s="126"/>
      <c r="C70" s="126"/>
      <c r="D70" s="126"/>
      <c r="E70" s="126"/>
      <c r="F70" s="126"/>
      <c r="G70" s="126"/>
    </row>
    <row r="71" spans="1:7" ht="30" customHeight="1" x14ac:dyDescent="0.25">
      <c r="A71" s="126"/>
      <c r="B71" s="126"/>
      <c r="C71" s="126"/>
      <c r="D71" s="126"/>
      <c r="E71" s="126"/>
      <c r="F71" s="126"/>
      <c r="G71" s="126"/>
    </row>
    <row r="72" spans="1:7" ht="30.75" customHeight="1" x14ac:dyDescent="0.25">
      <c r="A72" s="126" t="s">
        <v>143</v>
      </c>
      <c r="B72" s="126"/>
      <c r="C72" s="126"/>
      <c r="D72" s="126"/>
      <c r="E72" s="126"/>
      <c r="F72" s="126"/>
      <c r="G72" s="126"/>
    </row>
    <row r="73" spans="1:7" ht="23.25" customHeight="1" x14ac:dyDescent="0.25">
      <c r="A73" s="70"/>
      <c r="B73" s="70"/>
      <c r="C73" s="91"/>
      <c r="D73" s="70"/>
      <c r="E73" s="91"/>
      <c r="F73" s="91"/>
      <c r="G73" s="91"/>
    </row>
    <row r="74" spans="1:7" x14ac:dyDescent="0.25">
      <c r="A74" s="22" t="s">
        <v>86</v>
      </c>
      <c r="B74" s="45"/>
    </row>
    <row r="75" spans="1:7" x14ac:dyDescent="0.25">
      <c r="A75" s="22" t="s">
        <v>87</v>
      </c>
      <c r="B75" s="45"/>
      <c r="E75" s="103" t="s">
        <v>89</v>
      </c>
    </row>
    <row r="76" spans="1:7" x14ac:dyDescent="0.25">
      <c r="A76" s="22" t="s">
        <v>88</v>
      </c>
      <c r="B76" s="45"/>
    </row>
    <row r="77" spans="1:7" x14ac:dyDescent="0.25">
      <c r="A77" s="22"/>
      <c r="B77" s="45"/>
    </row>
    <row r="78" spans="1:7" x14ac:dyDescent="0.25">
      <c r="A78" s="18" t="s">
        <v>90</v>
      </c>
    </row>
    <row r="79" spans="1:7" x14ac:dyDescent="0.25">
      <c r="A79" s="18" t="s">
        <v>91</v>
      </c>
      <c r="B79"/>
      <c r="C79" s="92"/>
    </row>
    <row r="80" spans="1:7" x14ac:dyDescent="0.25">
      <c r="A80" s="18" t="s">
        <v>155</v>
      </c>
      <c r="B80"/>
      <c r="C80" s="92"/>
    </row>
    <row r="81" spans="1:3" x14ac:dyDescent="0.25">
      <c r="A81" s="18" t="s">
        <v>92</v>
      </c>
      <c r="B81"/>
      <c r="C81" s="92"/>
    </row>
    <row r="82" spans="1:3" x14ac:dyDescent="0.25">
      <c r="A82" s="18"/>
      <c r="B82"/>
      <c r="C82" s="92"/>
    </row>
  </sheetData>
  <mergeCells count="49">
    <mergeCell ref="A45:B45"/>
    <mergeCell ref="I8:J8"/>
    <mergeCell ref="A50:B50"/>
    <mergeCell ref="A51:B51"/>
    <mergeCell ref="A31:B31"/>
    <mergeCell ref="A33:B33"/>
    <mergeCell ref="A44:B44"/>
    <mergeCell ref="A43:B43"/>
    <mergeCell ref="A21:B21"/>
    <mergeCell ref="A23:B23"/>
    <mergeCell ref="A29:B29"/>
    <mergeCell ref="A14:B14"/>
    <mergeCell ref="A15:B15"/>
    <mergeCell ref="A17:B17"/>
    <mergeCell ref="A18:B18"/>
    <mergeCell ref="A20:B20"/>
    <mergeCell ref="A26:B26"/>
    <mergeCell ref="A27:B27"/>
    <mergeCell ref="A41:B41"/>
    <mergeCell ref="A42:B42"/>
    <mergeCell ref="A35:B35"/>
    <mergeCell ref="A37:B37"/>
    <mergeCell ref="A38:B38"/>
    <mergeCell ref="A40:B40"/>
    <mergeCell ref="A39:B39"/>
    <mergeCell ref="A3:B3"/>
    <mergeCell ref="A8:B8"/>
    <mergeCell ref="A10:B10"/>
    <mergeCell ref="A11:H11"/>
    <mergeCell ref="A12:B12"/>
    <mergeCell ref="A4:B4"/>
    <mergeCell ref="A7:H7"/>
    <mergeCell ref="A5:B5"/>
    <mergeCell ref="A6:B6"/>
    <mergeCell ref="A57:D57"/>
    <mergeCell ref="A52:H52"/>
    <mergeCell ref="A56:D56"/>
    <mergeCell ref="A55:D55"/>
    <mergeCell ref="A48:B48"/>
    <mergeCell ref="A49:B49"/>
    <mergeCell ref="A72:G72"/>
    <mergeCell ref="A61:E61"/>
    <mergeCell ref="A58:D58"/>
    <mergeCell ref="A62:E62"/>
    <mergeCell ref="A70:G71"/>
    <mergeCell ref="A65:B65"/>
    <mergeCell ref="A66:B66"/>
    <mergeCell ref="C65:D65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2020-01-22T01:13:31Z</cp:lastPrinted>
  <dcterms:created xsi:type="dcterms:W3CDTF">2013-02-18T04:38:06Z</dcterms:created>
  <dcterms:modified xsi:type="dcterms:W3CDTF">2020-03-19T01:40:55Z</dcterms:modified>
</cp:coreProperties>
</file>