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1" i="8" l="1"/>
  <c r="H46" i="8"/>
  <c r="H41" i="8"/>
  <c r="H40" i="8"/>
  <c r="H39" i="8"/>
  <c r="H38" i="8"/>
  <c r="F36" i="8"/>
  <c r="E36" i="8"/>
  <c r="G36" i="8"/>
  <c r="H36" i="8"/>
  <c r="G29" i="8"/>
  <c r="G26" i="8"/>
  <c r="G25" i="8"/>
  <c r="G23" i="8"/>
  <c r="G22" i="8"/>
  <c r="G20" i="8"/>
  <c r="G19" i="8"/>
  <c r="G17" i="8"/>
  <c r="G16" i="8"/>
  <c r="G14" i="8"/>
  <c r="G13" i="8"/>
  <c r="E29" i="8"/>
  <c r="F2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D22" i="8"/>
  <c r="D19" i="8"/>
  <c r="D16" i="8"/>
  <c r="D13" i="8"/>
  <c r="D9" i="8"/>
  <c r="D29" i="8"/>
  <c r="D25" i="8"/>
  <c r="C25" i="8"/>
  <c r="C9" i="8"/>
  <c r="F33" i="8"/>
  <c r="E33" i="8"/>
  <c r="H33" i="8"/>
  <c r="F8" i="8"/>
  <c r="E8" i="8"/>
  <c r="H8" i="8"/>
  <c r="H34" i="8"/>
  <c r="H44" i="8"/>
  <c r="H52" i="8"/>
  <c r="H50" i="8"/>
  <c r="G8" i="8"/>
  <c r="G32" i="8"/>
  <c r="G42" i="8"/>
  <c r="G47" i="8"/>
  <c r="F42" i="8"/>
  <c r="F47" i="8"/>
  <c r="E42" i="8"/>
  <c r="E47" i="8"/>
  <c r="G62" i="8"/>
  <c r="G9" i="8"/>
  <c r="F13" i="8"/>
  <c r="E13" i="8"/>
  <c r="F9" i="8"/>
  <c r="E9" i="8"/>
  <c r="H49" i="8"/>
  <c r="H32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H30" i="8"/>
  <c r="H29" i="8"/>
</calcChain>
</file>

<file path=xl/sharedStrings.xml><?xml version="1.0" encoding="utf-8"?>
<sst xmlns="http://schemas.openxmlformats.org/spreadsheetml/2006/main" count="194" uniqueCount="169">
  <si>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</si>
  <si>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</si>
  <si>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</si>
  <si>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</si>
  <si>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</si>
  <si>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</si>
  <si>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</si>
  <si>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</si>
  <si>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</si>
  <si>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</si>
  <si>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</si>
  <si>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</si>
  <si>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</si>
  <si>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</si>
  <si>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</si>
  <si>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</si>
  <si>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</si>
  <si>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</si>
  <si>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</si>
  <si>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</si>
  <si>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</si>
  <si>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</si>
  <si>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</si>
  <si>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</si>
  <si>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</si>
  <si>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</si>
  <si>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</si>
  <si>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</si>
  <si>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</si>
  <si>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</si>
  <si>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</si>
  <si>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</si>
  <si>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</si>
  <si>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</si>
  <si>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</si>
  <si>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</si>
  <si>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</si>
  <si>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</si>
  <si>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</si>
  <si>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</si>
  <si>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</si>
  <si>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</si>
  <si>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</si>
  <si>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</si>
  <si>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</si>
  <si>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</si>
  <si>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</si>
  <si>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</si>
  <si>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</si>
  <si>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</si>
  <si>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</si>
  <si>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</si>
  <si>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</si>
  <si>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</si>
  <si>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</si>
  <si>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</si>
  <si>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</si>
  <si>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</si>
  <si>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</si>
  <si>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</si>
  <si>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</si>
  <si>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</si>
  <si>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</si>
  <si>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</si>
  <si>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</si>
  <si>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</si>
  <si>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</si>
  <si>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</si>
  <si>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</si>
  <si>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</si>
  <si>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</si>
  <si>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</si>
  <si>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</si>
  <si>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</si>
  <si>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</si>
  <si>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</si>
  <si>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</si>
  <si>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</si>
  <si>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</si>
  <si>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</si>
  <si>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</si>
  <si>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</si>
  <si>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</si>
  <si>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</si>
  <si>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</si>
  <si>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</si>
  <si>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</si>
  <si>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</si>
  <si>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</si>
  <si>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</si>
  <si>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</si>
  <si>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</si>
  <si>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</si>
  <si>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</si>
  <si>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</si>
  <si>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</si>
  <si>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</si>
  <si>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</si>
  <si>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№ 7 по ул. Ивановской</t>
  </si>
  <si>
    <t>1970 год</t>
  </si>
  <si>
    <t>12 этажей</t>
  </si>
  <si>
    <t>1 подъезд</t>
  </si>
  <si>
    <t>1  м/провод</t>
  </si>
  <si>
    <t>2  лифта</t>
  </si>
  <si>
    <t xml:space="preserve">                                           01 июля 2009 года</t>
  </si>
  <si>
    <t>Ивановская, 7</t>
  </si>
  <si>
    <t>uklr2006@mail.ru</t>
  </si>
  <si>
    <t xml:space="preserve">ул.Тунгусская, 8 </t>
  </si>
  <si>
    <t>Часть 4.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</si>
  <si>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</si>
  <si>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</si>
  <si>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</si>
  <si>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</si>
  <si>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</si>
  <si>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</si>
  <si>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</si>
  <si>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</si>
  <si>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</si>
  <si>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</si>
  <si>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</si>
  <si>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</si>
  <si>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</si>
  <si>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</si>
  <si>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</si>
  <si>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Кол-во проживающих</t>
  </si>
  <si>
    <t>обязательное страхование лифтов</t>
  </si>
  <si>
    <t>итого:</t>
  </si>
  <si>
    <t>итого по дому:</t>
  </si>
  <si>
    <t>Прочие работы и услуги: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</si>
  <si>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</si>
  <si>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</si>
  <si>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</si>
  <si>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д/средств с учетом остатков</t>
  </si>
  <si>
    <t>Замена лифтов</t>
  </si>
  <si>
    <t>сумма, т.р.</t>
  </si>
  <si>
    <t>исполнитель</t>
  </si>
  <si>
    <t>Ресо-Гарантия</t>
  </si>
  <si>
    <t>Собственникам следует представить в Управляющую компанию протокол общего собрания с решением о необходимости проведения каких-либо работ для формирования перспективного плана текущего ремонта дома.</t>
  </si>
  <si>
    <t>3. 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</si>
  <si>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</si>
  <si>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</si>
  <si>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</si>
  <si>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отведение сточных вод</t>
  </si>
  <si>
    <t>ООО "Эра"</t>
  </si>
  <si>
    <t>Ооо ТСГ</t>
  </si>
  <si>
    <t>Телекоммуникац .услуги "Владлинк"</t>
  </si>
  <si>
    <t>250 р</t>
  </si>
  <si>
    <t xml:space="preserve">                       Отчет ООО "Управляющей компании Ленинского района"  за 2018 г.</t>
  </si>
  <si>
    <t>ООО " ВостокМегаполис"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</si>
  <si>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</si>
  <si>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</si>
  <si>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</si>
  <si>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</si>
  <si>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</si>
  <si>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замена стояка канализации кв.42,46</t>
  </si>
  <si>
    <t>4 п.м</t>
  </si>
  <si>
    <t>аварийный ремонт кровли и стен МО</t>
  </si>
  <si>
    <t>65 кв.м</t>
  </si>
  <si>
    <t>Диалог</t>
  </si>
  <si>
    <t>очистка кровли от бытового мусора</t>
  </si>
  <si>
    <t>1 компл</t>
  </si>
  <si>
    <t>ООО Эра</t>
  </si>
  <si>
    <t>замена ступеней л/марша на придомов. Территории</t>
  </si>
  <si>
    <t>10 шт</t>
  </si>
  <si>
    <t>эл.энергия на содержание ОИ МКД</t>
  </si>
  <si>
    <t>76 чел</t>
  </si>
  <si>
    <t xml:space="preserve">План по статье "текущий ремонт" на 2019 год.  </t>
  </si>
  <si>
    <r>
      <t>П</t>
    </r>
    <r>
      <rPr>
        <sz val="10"/>
        <color theme="1"/>
        <rFont val="Calibri"/>
        <family val="2"/>
        <charset val="204"/>
        <scheme val="minor"/>
      </rPr>
      <t>редложение Управляющей компании: 1. Ремонт ХГВС в подвале. 2. Обустройство слуховых окон в подвальных помещениях.</t>
    </r>
  </si>
  <si>
    <r>
      <t xml:space="preserve">ИСХ  № </t>
    </r>
    <r>
      <rPr>
        <b/>
        <u/>
        <sz val="9"/>
        <color theme="1"/>
        <rFont val="Calibri"/>
        <family val="2"/>
        <charset val="204"/>
        <scheme val="minor"/>
      </rPr>
      <t xml:space="preserve">  83/01 от 21.01.2019 года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</si>
</sst>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0" fontId="10" fillId="0" borderId="4" xfId="1" applyFont="1" applyFill="1" applyBorder="1" applyAlignment="1">
      <alignment horizontal="center"/>
    </xf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0" fillId="0" borderId="0" xfId="0" applyBorder="1"/>
    <xf numFmtId="164" fontId="6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3" fillId="0" borderId="0" xfId="0" applyFont="1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5" fontId="9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16" fillId="0" borderId="1" xfId="0" applyFont="1" applyBorder="1"/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13" xfId="0" applyFont="1" applyFill="1" applyBorder="1" applyAlignment="1">
      <alignment horizontal="center" wrapText="1"/>
    </xf>
    <xf numFmtId="0" fontId="0" fillId="0" borderId="0" xfId="0" applyAlignment="1"/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/>
    <xf numFmtId="0" fontId="3" fillId="0" borderId="8" xfId="0" applyFont="1" applyBorder="1" applyAlignment="1"/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wrapText="1"/>
    </xf>
    <xf numFmtId="0" fontId="3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8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E15" sqref="E15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147</v>
      </c>
      <c r="C1" s="1"/>
    </row>
    <row r="2" spans="1:4" ht="15" customHeight="1" x14ac:dyDescent="0.25">
      <c r="A2" s="2" t="s">
        <v>57</v>
      </c>
      <c r="C2" s="4"/>
    </row>
    <row r="3" spans="1:4" ht="15.75" x14ac:dyDescent="0.25">
      <c r="B3" s="4" t="s">
        <v>10</v>
      </c>
      <c r="C3" s="24" t="s">
        <v>98</v>
      </c>
    </row>
    <row r="4" spans="1:4" ht="14.25" customHeight="1" x14ac:dyDescent="0.25">
      <c r="A4" s="22" t="s">
        <v>168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58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55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17" t="s">
        <v>12</v>
      </c>
      <c r="D9" s="118"/>
    </row>
    <row r="10" spans="1:4" s="3" customFormat="1" ht="24" customHeight="1" x14ac:dyDescent="0.25">
      <c r="A10" s="12" t="s">
        <v>2</v>
      </c>
      <c r="B10" s="15" t="s">
        <v>13</v>
      </c>
      <c r="C10" s="111" t="s">
        <v>95</v>
      </c>
      <c r="D10" s="112"/>
    </row>
    <row r="11" spans="1:4" s="3" customFormat="1" ht="15" customHeight="1" x14ac:dyDescent="0.25">
      <c r="A11" s="12" t="s">
        <v>3</v>
      </c>
      <c r="B11" s="13" t="s">
        <v>14</v>
      </c>
      <c r="C11" s="117" t="s">
        <v>15</v>
      </c>
      <c r="D11" s="118"/>
    </row>
    <row r="12" spans="1:4" s="3" customFormat="1" ht="15" customHeight="1" x14ac:dyDescent="0.25">
      <c r="A12" s="63" t="s">
        <v>4</v>
      </c>
      <c r="B12" s="64" t="s">
        <v>109</v>
      </c>
      <c r="C12" s="65" t="s">
        <v>110</v>
      </c>
      <c r="D12" s="70" t="s">
        <v>111</v>
      </c>
    </row>
    <row r="13" spans="1:4" s="3" customFormat="1" ht="15" customHeight="1" x14ac:dyDescent="0.25">
      <c r="A13" s="66"/>
      <c r="B13" s="67"/>
      <c r="C13" s="61" t="s">
        <v>112</v>
      </c>
      <c r="D13" s="71" t="s">
        <v>113</v>
      </c>
    </row>
    <row r="14" spans="1:4" s="3" customFormat="1" ht="15" customHeight="1" x14ac:dyDescent="0.25">
      <c r="A14" s="66"/>
      <c r="B14" s="67"/>
      <c r="C14" s="61" t="s">
        <v>114</v>
      </c>
      <c r="D14" s="71" t="s">
        <v>115</v>
      </c>
    </row>
    <row r="15" spans="1:4" s="3" customFormat="1" ht="15" customHeight="1" x14ac:dyDescent="0.25">
      <c r="A15" s="66"/>
      <c r="B15" s="67"/>
      <c r="C15" s="61" t="s">
        <v>116</v>
      </c>
      <c r="D15" s="71" t="s">
        <v>117</v>
      </c>
    </row>
    <row r="16" spans="1:4" s="3" customFormat="1" ht="15" customHeight="1" x14ac:dyDescent="0.25">
      <c r="A16" s="66"/>
      <c r="B16" s="67"/>
      <c r="C16" s="61" t="s">
        <v>118</v>
      </c>
      <c r="D16" s="71" t="s">
        <v>119</v>
      </c>
    </row>
    <row r="17" spans="1:4" s="3" customFormat="1" ht="15" customHeight="1" x14ac:dyDescent="0.25">
      <c r="A17" s="66"/>
      <c r="B17" s="67"/>
      <c r="C17" s="61" t="s">
        <v>120</v>
      </c>
      <c r="D17" s="71" t="s">
        <v>121</v>
      </c>
    </row>
    <row r="18" spans="1:4" s="3" customFormat="1" ht="15" customHeight="1" x14ac:dyDescent="0.25">
      <c r="A18" s="68"/>
      <c r="B18" s="69"/>
      <c r="C18" s="60" t="s">
        <v>122</v>
      </c>
      <c r="D18" s="72" t="s">
        <v>123</v>
      </c>
    </row>
    <row r="19" spans="1:4" s="3" customFormat="1" ht="14.25" customHeight="1" x14ac:dyDescent="0.25">
      <c r="A19" s="12" t="s">
        <v>5</v>
      </c>
      <c r="B19" s="13" t="s">
        <v>16</v>
      </c>
      <c r="C19" s="119" t="s">
        <v>106</v>
      </c>
      <c r="D19" s="120"/>
    </row>
    <row r="20" spans="1:4" s="3" customFormat="1" x14ac:dyDescent="0.25">
      <c r="A20" s="12" t="s">
        <v>6</v>
      </c>
      <c r="B20" s="13" t="s">
        <v>17</v>
      </c>
      <c r="C20" s="121" t="s">
        <v>61</v>
      </c>
      <c r="D20" s="122"/>
    </row>
    <row r="21" spans="1:4" s="3" customFormat="1" ht="16.5" customHeight="1" x14ac:dyDescent="0.25">
      <c r="A21" s="12" t="s">
        <v>7</v>
      </c>
      <c r="B21" s="13" t="s">
        <v>18</v>
      </c>
      <c r="C21" s="111" t="s">
        <v>19</v>
      </c>
      <c r="D21" s="112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20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13" t="s">
        <v>27</v>
      </c>
      <c r="B26" s="114"/>
      <c r="C26" s="114"/>
      <c r="D26" s="115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24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29</v>
      </c>
      <c r="C30" s="6" t="s">
        <v>30</v>
      </c>
      <c r="D30" s="10" t="s">
        <v>31</v>
      </c>
    </row>
    <row r="31" spans="1:4" x14ac:dyDescent="0.25">
      <c r="A31" s="20" t="s">
        <v>46</v>
      </c>
      <c r="B31" s="19"/>
      <c r="C31" s="19"/>
      <c r="D31" s="19"/>
    </row>
    <row r="32" spans="1:4" ht="13.5" customHeight="1" x14ac:dyDescent="0.25">
      <c r="A32" s="20" t="s">
        <v>47</v>
      </c>
      <c r="B32" s="19"/>
      <c r="C32" s="19"/>
      <c r="D32" s="19"/>
    </row>
    <row r="33" spans="1:4" ht="12" customHeight="1" x14ac:dyDescent="0.25">
      <c r="A33" s="7">
        <v>1</v>
      </c>
      <c r="B33" s="6" t="s">
        <v>148</v>
      </c>
      <c r="C33" s="6" t="s">
        <v>107</v>
      </c>
      <c r="D33" s="10" t="s">
        <v>32</v>
      </c>
    </row>
    <row r="34" spans="1:4" x14ac:dyDescent="0.25">
      <c r="A34" s="20" t="s">
        <v>33</v>
      </c>
      <c r="B34" s="19"/>
      <c r="C34" s="19"/>
      <c r="D34" s="19"/>
    </row>
    <row r="35" spans="1:4" ht="14.25" customHeight="1" x14ac:dyDescent="0.25">
      <c r="A35" s="7">
        <v>1</v>
      </c>
      <c r="B35" s="6" t="s">
        <v>34</v>
      </c>
      <c r="C35" s="6" t="s">
        <v>25</v>
      </c>
      <c r="D35" s="6" t="s">
        <v>35</v>
      </c>
    </row>
    <row r="36" spans="1:4" ht="13.5" customHeight="1" x14ac:dyDescent="0.25">
      <c r="A36" s="20" t="s">
        <v>36</v>
      </c>
      <c r="B36" s="19"/>
      <c r="C36" s="19"/>
      <c r="D36" s="19"/>
    </row>
    <row r="37" spans="1:4" x14ac:dyDescent="0.25">
      <c r="A37" s="7">
        <v>1</v>
      </c>
      <c r="B37" s="6" t="s">
        <v>37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56</v>
      </c>
      <c r="B39" s="19"/>
      <c r="C39" s="19"/>
      <c r="D39" s="19"/>
    </row>
    <row r="40" spans="1:4" x14ac:dyDescent="0.25">
      <c r="A40" s="7">
        <v>1</v>
      </c>
      <c r="B40" s="6" t="s">
        <v>38</v>
      </c>
      <c r="C40" s="109" t="s">
        <v>99</v>
      </c>
      <c r="D40" s="116"/>
    </row>
    <row r="41" spans="1:4" x14ac:dyDescent="0.25">
      <c r="A41" s="7">
        <v>2</v>
      </c>
      <c r="B41" s="6" t="s">
        <v>40</v>
      </c>
      <c r="C41" s="109" t="s">
        <v>100</v>
      </c>
      <c r="D41" s="116"/>
    </row>
    <row r="42" spans="1:4" ht="15" customHeight="1" x14ac:dyDescent="0.25">
      <c r="A42" s="7">
        <v>3</v>
      </c>
      <c r="B42" s="6" t="s">
        <v>41</v>
      </c>
      <c r="C42" s="109" t="s">
        <v>101</v>
      </c>
      <c r="D42" s="110"/>
    </row>
    <row r="43" spans="1:4" x14ac:dyDescent="0.25">
      <c r="A43" s="7">
        <v>4</v>
      </c>
      <c r="B43" s="6" t="s">
        <v>39</v>
      </c>
      <c r="C43" s="109" t="s">
        <v>103</v>
      </c>
      <c r="D43" s="110"/>
    </row>
    <row r="44" spans="1:4" x14ac:dyDescent="0.25">
      <c r="A44" s="7">
        <v>5</v>
      </c>
      <c r="B44" s="6" t="s">
        <v>42</v>
      </c>
      <c r="C44" s="109" t="s">
        <v>102</v>
      </c>
      <c r="D44" s="110"/>
    </row>
    <row r="45" spans="1:4" x14ac:dyDescent="0.25">
      <c r="A45" s="7">
        <v>6</v>
      </c>
      <c r="B45" s="6" t="s">
        <v>43</v>
      </c>
      <c r="C45" s="109">
        <v>2411.3000000000002</v>
      </c>
      <c r="D45" s="116"/>
    </row>
    <row r="46" spans="1:4" ht="15" customHeight="1" x14ac:dyDescent="0.25">
      <c r="A46" s="7">
        <v>7</v>
      </c>
      <c r="B46" s="6" t="s">
        <v>44</v>
      </c>
      <c r="C46" s="109" t="s">
        <v>62</v>
      </c>
      <c r="D46" s="116"/>
    </row>
    <row r="47" spans="1:4" x14ac:dyDescent="0.25">
      <c r="A47" s="7">
        <v>8</v>
      </c>
      <c r="B47" s="6" t="s">
        <v>45</v>
      </c>
      <c r="C47" s="109">
        <v>559.79999999999995</v>
      </c>
      <c r="D47" s="116"/>
    </row>
    <row r="48" spans="1:4" x14ac:dyDescent="0.25">
      <c r="A48" s="62">
        <v>9</v>
      </c>
      <c r="B48" s="74" t="s">
        <v>124</v>
      </c>
      <c r="C48" s="110" t="s">
        <v>165</v>
      </c>
      <c r="D48" s="110"/>
    </row>
    <row r="49" spans="1:3" x14ac:dyDescent="0.25">
      <c r="A49" s="54"/>
      <c r="B49" s="54" t="s">
        <v>97</v>
      </c>
      <c r="C49" s="54" t="s">
        <v>104</v>
      </c>
    </row>
    <row r="50" spans="1:3" ht="15" customHeight="1" x14ac:dyDescent="0.25">
      <c r="A50" s="4"/>
    </row>
    <row r="51" spans="1:3" x14ac:dyDescent="0.25">
      <c r="A51" s="4"/>
    </row>
    <row r="53" spans="1:3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tabSelected="1" topLeftCell="A38" workbookViewId="0">
      <selection activeCell="K10" sqref="K10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7" width="9.7109375" customWidth="1"/>
    <col min="8" max="8" width="12.42578125" customWidth="1"/>
  </cols>
  <sheetData>
    <row r="1" spans="1:26" x14ac:dyDescent="0.25">
      <c r="A1" s="81" t="s">
        <v>131</v>
      </c>
      <c r="B1" s="82"/>
      <c r="C1" s="83"/>
      <c r="D1" s="83"/>
      <c r="E1" s="82"/>
      <c r="F1" s="82"/>
      <c r="G1" s="83"/>
      <c r="H1" s="84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6.5" customHeight="1" x14ac:dyDescent="0.25">
      <c r="A2" s="81" t="s">
        <v>149</v>
      </c>
      <c r="B2" s="82"/>
      <c r="C2" s="83"/>
      <c r="D2" s="83"/>
      <c r="E2" s="82"/>
      <c r="F2" s="82"/>
      <c r="G2" s="83"/>
      <c r="H2" s="84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56.25" customHeight="1" x14ac:dyDescent="0.25">
      <c r="A3" s="157" t="s">
        <v>69</v>
      </c>
      <c r="B3" s="158"/>
      <c r="C3" s="85" t="s">
        <v>70</v>
      </c>
      <c r="D3" s="86" t="s">
        <v>71</v>
      </c>
      <c r="E3" s="86" t="s">
        <v>72</v>
      </c>
      <c r="F3" s="86" t="s">
        <v>73</v>
      </c>
      <c r="G3" s="87" t="s">
        <v>74</v>
      </c>
      <c r="H3" s="86" t="s">
        <v>75</v>
      </c>
    </row>
    <row r="4" spans="1:26" ht="29.25" customHeight="1" x14ac:dyDescent="0.25">
      <c r="A4" s="160" t="s">
        <v>150</v>
      </c>
      <c r="B4" s="160"/>
      <c r="C4" s="88"/>
      <c r="D4" s="89">
        <v>43.61</v>
      </c>
      <c r="E4" s="90"/>
      <c r="F4" s="91"/>
      <c r="G4" s="91"/>
      <c r="H4" s="92"/>
      <c r="I4" s="78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15" customHeight="1" x14ac:dyDescent="0.25">
      <c r="A5" s="160" t="s">
        <v>129</v>
      </c>
      <c r="B5" s="164"/>
      <c r="C5" s="88"/>
      <c r="D5" s="89"/>
      <c r="E5" s="90"/>
      <c r="F5" s="91"/>
      <c r="G5" s="91"/>
      <c r="H5" s="93"/>
      <c r="I5" s="78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4.25" customHeight="1" x14ac:dyDescent="0.25">
      <c r="A6" s="160" t="s">
        <v>130</v>
      </c>
      <c r="B6" s="164"/>
      <c r="C6" s="88"/>
      <c r="D6" s="89"/>
      <c r="E6" s="90"/>
      <c r="F6" s="91"/>
      <c r="G6" s="91"/>
      <c r="H6" s="92"/>
      <c r="I6" s="78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18" customHeight="1" x14ac:dyDescent="0.25">
      <c r="A7" s="161" t="s">
        <v>151</v>
      </c>
      <c r="B7" s="162"/>
      <c r="C7" s="162"/>
      <c r="D7" s="162"/>
      <c r="E7" s="162"/>
      <c r="F7" s="162"/>
      <c r="G7" s="162"/>
      <c r="H7" s="163"/>
    </row>
    <row r="8" spans="1:26" ht="17.25" customHeight="1" x14ac:dyDescent="0.25">
      <c r="A8" s="132" t="s">
        <v>76</v>
      </c>
      <c r="B8" s="125"/>
      <c r="C8" s="35">
        <v>21.13</v>
      </c>
      <c r="D8" s="32">
        <v>-28.82</v>
      </c>
      <c r="E8" s="32">
        <f>E12+E15+E18+E21+E24+E27</f>
        <v>599.87</v>
      </c>
      <c r="F8" s="32">
        <f>F12+F15+F18+F21+F24+F27</f>
        <v>591.65000000000009</v>
      </c>
      <c r="G8" s="32">
        <f>G12+G15+G18+G21+G24+G27</f>
        <v>591.65000000000009</v>
      </c>
      <c r="H8" s="7">
        <f>F8-E8+D8</f>
        <v>-37.039999999999914</v>
      </c>
      <c r="I8" s="128"/>
      <c r="J8" s="129"/>
    </row>
    <row r="9" spans="1:26" x14ac:dyDescent="0.25">
      <c r="A9" s="42" t="s">
        <v>77</v>
      </c>
      <c r="B9" s="43"/>
      <c r="C9" s="7">
        <f>C8-C10</f>
        <v>19.02</v>
      </c>
      <c r="D9" s="7">
        <f>D8-D10</f>
        <v>-25.94</v>
      </c>
      <c r="E9" s="7">
        <f>E8-E10</f>
        <v>539.88</v>
      </c>
      <c r="F9" s="7">
        <f>F8-F10</f>
        <v>532.48000000000013</v>
      </c>
      <c r="G9" s="7">
        <f>G8-G10</f>
        <v>532.48000000000013</v>
      </c>
      <c r="H9" s="7">
        <f t="shared" ref="H9:H10" si="0">F9-E9+D9</f>
        <v>-33.339999999999861</v>
      </c>
    </row>
    <row r="10" spans="1:26" x14ac:dyDescent="0.25">
      <c r="A10" s="133" t="s">
        <v>78</v>
      </c>
      <c r="B10" s="134"/>
      <c r="C10" s="7">
        <v>2.11</v>
      </c>
      <c r="D10" s="7">
        <v>-2.88</v>
      </c>
      <c r="E10" s="7">
        <v>59.99</v>
      </c>
      <c r="F10" s="7">
        <v>59.17</v>
      </c>
      <c r="G10" s="7">
        <v>59.17</v>
      </c>
      <c r="H10" s="7">
        <f t="shared" si="0"/>
        <v>-3.7</v>
      </c>
    </row>
    <row r="11" spans="1:26" ht="12.75" customHeight="1" x14ac:dyDescent="0.25">
      <c r="A11" s="159" t="s">
        <v>79</v>
      </c>
      <c r="B11" s="124"/>
      <c r="C11" s="124"/>
      <c r="D11" s="124"/>
      <c r="E11" s="124"/>
      <c r="F11" s="124"/>
      <c r="G11" s="124"/>
      <c r="H11" s="125"/>
    </row>
    <row r="12" spans="1:26" x14ac:dyDescent="0.25">
      <c r="A12" s="145" t="s">
        <v>59</v>
      </c>
      <c r="B12" s="148"/>
      <c r="C12" s="35">
        <v>5.65</v>
      </c>
      <c r="D12" s="32">
        <v>-6.34</v>
      </c>
      <c r="E12" s="106">
        <v>161.87</v>
      </c>
      <c r="F12" s="106">
        <v>159.74</v>
      </c>
      <c r="G12" s="106">
        <v>159.74</v>
      </c>
      <c r="H12" s="107">
        <f t="shared" ref="H12:H30" si="1">F12-E12+D12</f>
        <v>-8.4699999999999953</v>
      </c>
    </row>
    <row r="13" spans="1:26" x14ac:dyDescent="0.25">
      <c r="A13" s="42" t="s">
        <v>77</v>
      </c>
      <c r="B13" s="43"/>
      <c r="C13" s="7">
        <v>5.08</v>
      </c>
      <c r="D13" s="7">
        <f>D12-D14</f>
        <v>-5.71</v>
      </c>
      <c r="E13" s="107">
        <f>E12-E14</f>
        <v>145.68299999999999</v>
      </c>
      <c r="F13" s="107">
        <f>F12-F14</f>
        <v>143.76600000000002</v>
      </c>
      <c r="G13" s="107">
        <f>G12-G14</f>
        <v>143.76600000000002</v>
      </c>
      <c r="H13" s="107">
        <f t="shared" si="1"/>
        <v>-7.6269999999999731</v>
      </c>
    </row>
    <row r="14" spans="1:26" x14ac:dyDescent="0.25">
      <c r="A14" s="133" t="s">
        <v>78</v>
      </c>
      <c r="B14" s="134"/>
      <c r="C14" s="7">
        <v>0.56999999999999995</v>
      </c>
      <c r="D14" s="7">
        <v>-0.63</v>
      </c>
      <c r="E14" s="107">
        <f>E12*10%</f>
        <v>16.187000000000001</v>
      </c>
      <c r="F14" s="107">
        <f>F12*10%</f>
        <v>15.974000000000002</v>
      </c>
      <c r="G14" s="107">
        <f>G12*10%</f>
        <v>15.974000000000002</v>
      </c>
      <c r="H14" s="107">
        <f t="shared" si="1"/>
        <v>-0.84299999999999919</v>
      </c>
    </row>
    <row r="15" spans="1:26" ht="23.25" customHeight="1" x14ac:dyDescent="0.25">
      <c r="A15" s="145" t="s">
        <v>48</v>
      </c>
      <c r="B15" s="148"/>
      <c r="C15" s="35">
        <v>3.45</v>
      </c>
      <c r="D15" s="32">
        <v>-3.51</v>
      </c>
      <c r="E15" s="106">
        <v>98.84</v>
      </c>
      <c r="F15" s="106">
        <v>97.54</v>
      </c>
      <c r="G15" s="106">
        <v>97.54</v>
      </c>
      <c r="H15" s="107">
        <f t="shared" si="1"/>
        <v>-4.8099999999999969</v>
      </c>
    </row>
    <row r="16" spans="1:26" x14ac:dyDescent="0.25">
      <c r="A16" s="42" t="s">
        <v>77</v>
      </c>
      <c r="B16" s="43"/>
      <c r="C16" s="7">
        <v>3.1</v>
      </c>
      <c r="D16" s="7">
        <f>D15-D17</f>
        <v>-3.1599999999999997</v>
      </c>
      <c r="E16" s="107">
        <f>E15-E17</f>
        <v>88.956000000000003</v>
      </c>
      <c r="F16" s="107">
        <f>F15-F17</f>
        <v>87.786000000000001</v>
      </c>
      <c r="G16" s="107">
        <f>G15-G17</f>
        <v>87.786000000000001</v>
      </c>
      <c r="H16" s="107">
        <f t="shared" si="1"/>
        <v>-4.3300000000000018</v>
      </c>
    </row>
    <row r="17" spans="1:8" ht="15" customHeight="1" x14ac:dyDescent="0.25">
      <c r="A17" s="133" t="s">
        <v>78</v>
      </c>
      <c r="B17" s="134"/>
      <c r="C17" s="7">
        <v>0.35</v>
      </c>
      <c r="D17" s="7">
        <v>-0.35</v>
      </c>
      <c r="E17" s="107">
        <f>E15*10%</f>
        <v>9.8840000000000003</v>
      </c>
      <c r="F17" s="107">
        <f>F15*10%</f>
        <v>9.7540000000000013</v>
      </c>
      <c r="G17" s="107">
        <f>G15*10%</f>
        <v>9.7540000000000013</v>
      </c>
      <c r="H17" s="107">
        <f t="shared" si="1"/>
        <v>-0.47999999999999898</v>
      </c>
    </row>
    <row r="18" spans="1:8" ht="15" customHeight="1" x14ac:dyDescent="0.25">
      <c r="A18" s="145" t="s">
        <v>60</v>
      </c>
      <c r="B18" s="148"/>
      <c r="C18" s="41">
        <v>2.37</v>
      </c>
      <c r="D18" s="32">
        <v>-2.5099999999999998</v>
      </c>
      <c r="E18" s="106">
        <v>67.900000000000006</v>
      </c>
      <c r="F18" s="106">
        <v>67</v>
      </c>
      <c r="G18" s="106">
        <v>67</v>
      </c>
      <c r="H18" s="107">
        <f t="shared" si="1"/>
        <v>-3.4100000000000055</v>
      </c>
    </row>
    <row r="19" spans="1:8" ht="13.5" customHeight="1" x14ac:dyDescent="0.25">
      <c r="A19" s="42" t="s">
        <v>77</v>
      </c>
      <c r="B19" s="43"/>
      <c r="C19" s="7">
        <v>2.13</v>
      </c>
      <c r="D19" s="7">
        <f>D18-D20</f>
        <v>-2.2599999999999998</v>
      </c>
      <c r="E19" s="107">
        <f>E18-E20</f>
        <v>61.110000000000007</v>
      </c>
      <c r="F19" s="107">
        <f>F18-F20</f>
        <v>60.3</v>
      </c>
      <c r="G19" s="107">
        <f>G18-G20</f>
        <v>60.3</v>
      </c>
      <c r="H19" s="107">
        <f t="shared" si="1"/>
        <v>-3.0700000000000092</v>
      </c>
    </row>
    <row r="20" spans="1:8" ht="12.75" customHeight="1" x14ac:dyDescent="0.25">
      <c r="A20" s="133" t="s">
        <v>78</v>
      </c>
      <c r="B20" s="134"/>
      <c r="C20" s="7">
        <v>0.24</v>
      </c>
      <c r="D20" s="7">
        <v>-0.25</v>
      </c>
      <c r="E20" s="107">
        <f>E18*10%</f>
        <v>6.7900000000000009</v>
      </c>
      <c r="F20" s="107">
        <f>F18*10%</f>
        <v>6.7</v>
      </c>
      <c r="G20" s="107">
        <f>G18*10%</f>
        <v>6.7</v>
      </c>
      <c r="H20" s="107">
        <f t="shared" si="1"/>
        <v>-0.34000000000000075</v>
      </c>
    </row>
    <row r="21" spans="1:8" x14ac:dyDescent="0.25">
      <c r="A21" s="145" t="s">
        <v>96</v>
      </c>
      <c r="B21" s="146"/>
      <c r="C21" s="34">
        <v>1.1100000000000001</v>
      </c>
      <c r="D21" s="7">
        <v>-1.21</v>
      </c>
      <c r="E21" s="107">
        <v>31.8</v>
      </c>
      <c r="F21" s="107">
        <v>31.38</v>
      </c>
      <c r="G21" s="107">
        <v>31.38</v>
      </c>
      <c r="H21" s="107">
        <f t="shared" si="1"/>
        <v>-1.6300000000000017</v>
      </c>
    </row>
    <row r="22" spans="1:8" ht="14.25" customHeight="1" x14ac:dyDescent="0.25">
      <c r="A22" s="42" t="s">
        <v>77</v>
      </c>
      <c r="B22" s="43"/>
      <c r="C22" s="7">
        <v>1</v>
      </c>
      <c r="D22" s="7">
        <f>D21-D23</f>
        <v>-1.0899999999999999</v>
      </c>
      <c r="E22" s="107">
        <f>E21-E23</f>
        <v>28.62</v>
      </c>
      <c r="F22" s="107">
        <f>F21-F23</f>
        <v>28.241999999999997</v>
      </c>
      <c r="G22" s="107">
        <f>G21-G23</f>
        <v>28.241999999999997</v>
      </c>
      <c r="H22" s="107">
        <f t="shared" si="1"/>
        <v>-1.4680000000000035</v>
      </c>
    </row>
    <row r="23" spans="1:8" ht="14.25" customHeight="1" x14ac:dyDescent="0.25">
      <c r="A23" s="133" t="s">
        <v>78</v>
      </c>
      <c r="B23" s="147"/>
      <c r="C23" s="7">
        <v>0.11</v>
      </c>
      <c r="D23" s="7">
        <v>-0.12</v>
      </c>
      <c r="E23" s="107">
        <f>E21*10%</f>
        <v>3.18</v>
      </c>
      <c r="F23" s="107">
        <f>F21*10%</f>
        <v>3.1379999999999999</v>
      </c>
      <c r="G23" s="107">
        <f>G21*10%</f>
        <v>3.1379999999999999</v>
      </c>
      <c r="H23" s="107">
        <f t="shared" si="1"/>
        <v>-0.16200000000000025</v>
      </c>
    </row>
    <row r="24" spans="1:8" ht="14.25" customHeight="1" x14ac:dyDescent="0.25">
      <c r="A24" s="10" t="s">
        <v>49</v>
      </c>
      <c r="B24" s="44"/>
      <c r="C24" s="34">
        <v>4.3600000000000003</v>
      </c>
      <c r="D24" s="7">
        <v>-4.32</v>
      </c>
      <c r="E24" s="107">
        <v>124.06</v>
      </c>
      <c r="F24" s="107">
        <v>122.04</v>
      </c>
      <c r="G24" s="107">
        <v>122.04</v>
      </c>
      <c r="H24" s="107">
        <f t="shared" si="1"/>
        <v>-6.3399999999999963</v>
      </c>
    </row>
    <row r="25" spans="1:8" ht="14.25" customHeight="1" x14ac:dyDescent="0.25">
      <c r="A25" s="42" t="s">
        <v>77</v>
      </c>
      <c r="B25" s="43"/>
      <c r="C25" s="7">
        <f>C24-C26</f>
        <v>3.93</v>
      </c>
      <c r="D25" s="7">
        <f>D24-D26</f>
        <v>-3.89</v>
      </c>
      <c r="E25" s="107">
        <f>E24-E26</f>
        <v>111.654</v>
      </c>
      <c r="F25" s="107">
        <f>F24-F26</f>
        <v>109.83600000000001</v>
      </c>
      <c r="G25" s="107">
        <f>G24-G26</f>
        <v>109.83600000000001</v>
      </c>
      <c r="H25" s="107">
        <f t="shared" si="1"/>
        <v>-5.7079999999999842</v>
      </c>
    </row>
    <row r="26" spans="1:8" x14ac:dyDescent="0.25">
      <c r="A26" s="133" t="s">
        <v>78</v>
      </c>
      <c r="B26" s="134"/>
      <c r="C26" s="7">
        <v>0.43</v>
      </c>
      <c r="D26" s="7">
        <v>-0.43</v>
      </c>
      <c r="E26" s="107">
        <f>E24*10%</f>
        <v>12.406000000000001</v>
      </c>
      <c r="F26" s="107">
        <f>F24*10%</f>
        <v>12.204000000000001</v>
      </c>
      <c r="G26" s="107">
        <f>G24*10%</f>
        <v>12.204000000000001</v>
      </c>
      <c r="H26" s="107">
        <f t="shared" si="1"/>
        <v>-0.6319999999999999</v>
      </c>
    </row>
    <row r="27" spans="1:8" ht="14.25" customHeight="1" x14ac:dyDescent="0.25">
      <c r="A27" s="149" t="s">
        <v>50</v>
      </c>
      <c r="B27" s="150"/>
      <c r="C27" s="139">
        <v>4.1900000000000004</v>
      </c>
      <c r="D27" s="141">
        <v>-11.02</v>
      </c>
      <c r="E27" s="137">
        <v>115.4</v>
      </c>
      <c r="F27" s="137">
        <v>113.95</v>
      </c>
      <c r="G27" s="137">
        <v>113.95</v>
      </c>
      <c r="H27" s="107">
        <f t="shared" si="1"/>
        <v>-12.470000000000002</v>
      </c>
    </row>
    <row r="28" spans="1:8" ht="0.75" hidden="1" customHeight="1" x14ac:dyDescent="0.25">
      <c r="A28" s="151"/>
      <c r="B28" s="152"/>
      <c r="C28" s="140"/>
      <c r="D28" s="142"/>
      <c r="E28" s="138"/>
      <c r="F28" s="138"/>
      <c r="G28" s="138"/>
      <c r="H28" s="107">
        <f t="shared" si="1"/>
        <v>0</v>
      </c>
    </row>
    <row r="29" spans="1:8" x14ac:dyDescent="0.25">
      <c r="A29" s="42" t="s">
        <v>77</v>
      </c>
      <c r="B29" s="43"/>
      <c r="C29" s="7">
        <v>3.77</v>
      </c>
      <c r="D29" s="7">
        <f>D27-D30</f>
        <v>-9.91</v>
      </c>
      <c r="E29" s="107">
        <f>E27-E30</f>
        <v>103.86000000000001</v>
      </c>
      <c r="F29" s="107">
        <f>F27-F30</f>
        <v>102.55</v>
      </c>
      <c r="G29" s="107">
        <f>G27-G30</f>
        <v>102.55</v>
      </c>
      <c r="H29" s="107">
        <f t="shared" si="1"/>
        <v>-11.220000000000017</v>
      </c>
    </row>
    <row r="30" spans="1:8" x14ac:dyDescent="0.25">
      <c r="A30" s="133" t="s">
        <v>78</v>
      </c>
      <c r="B30" s="134"/>
      <c r="C30" s="7">
        <v>0.42</v>
      </c>
      <c r="D30" s="7">
        <v>-1.1100000000000001</v>
      </c>
      <c r="E30" s="107">
        <v>11.54</v>
      </c>
      <c r="F30" s="107">
        <v>11.4</v>
      </c>
      <c r="G30" s="107">
        <v>11.4</v>
      </c>
      <c r="H30" s="107">
        <f t="shared" si="1"/>
        <v>-1.2499999999999989</v>
      </c>
    </row>
    <row r="31" spans="1:8" ht="11.25" customHeight="1" x14ac:dyDescent="0.25">
      <c r="A31" s="57"/>
      <c r="B31" s="58"/>
      <c r="C31" s="7"/>
      <c r="D31" s="7"/>
      <c r="E31" s="7"/>
      <c r="F31" s="7"/>
      <c r="G31" s="56"/>
      <c r="H31" s="7"/>
    </row>
    <row r="32" spans="1:8" ht="15" customHeight="1" x14ac:dyDescent="0.25">
      <c r="A32" s="132" t="s">
        <v>51</v>
      </c>
      <c r="B32" s="125"/>
      <c r="C32" s="34">
        <v>7.8</v>
      </c>
      <c r="D32" s="34">
        <v>76.81</v>
      </c>
      <c r="E32" s="34">
        <v>221.29</v>
      </c>
      <c r="F32" s="34">
        <v>218.4</v>
      </c>
      <c r="G32" s="101">
        <f>G33+G34</f>
        <v>210.55</v>
      </c>
      <c r="H32" s="34">
        <f>F32-E32+D32+F32-G32</f>
        <v>81.770000000000039</v>
      </c>
    </row>
    <row r="33" spans="1:8" ht="14.25" customHeight="1" x14ac:dyDescent="0.25">
      <c r="A33" s="42" t="s">
        <v>80</v>
      </c>
      <c r="B33" s="43"/>
      <c r="C33" s="7">
        <v>7.02</v>
      </c>
      <c r="D33" s="7">
        <v>77.05</v>
      </c>
      <c r="E33" s="7">
        <f>E32-E34</f>
        <v>199.16</v>
      </c>
      <c r="F33" s="7">
        <f>F32-F34</f>
        <v>196.56</v>
      </c>
      <c r="G33" s="55">
        <v>188.71</v>
      </c>
      <c r="H33" s="7">
        <f>F33-E33+D33+F33-G33</f>
        <v>82.299999999999983</v>
      </c>
    </row>
    <row r="34" spans="1:8" ht="12.75" customHeight="1" x14ac:dyDescent="0.25">
      <c r="A34" s="133" t="s">
        <v>78</v>
      </c>
      <c r="B34" s="134"/>
      <c r="C34" s="7">
        <v>0.78</v>
      </c>
      <c r="D34" s="7">
        <v>-0.24</v>
      </c>
      <c r="E34" s="7">
        <v>22.13</v>
      </c>
      <c r="F34" s="7">
        <v>21.84</v>
      </c>
      <c r="G34" s="7">
        <v>21.84</v>
      </c>
      <c r="H34" s="7">
        <f t="shared" ref="H34" si="2">F34-E34+D34+F34-G34</f>
        <v>-0.52999999999999758</v>
      </c>
    </row>
    <row r="35" spans="1:8" ht="12.75" customHeight="1" x14ac:dyDescent="0.25">
      <c r="A35" s="104"/>
      <c r="B35" s="105"/>
      <c r="C35" s="7"/>
      <c r="D35" s="7"/>
      <c r="E35" s="7"/>
      <c r="F35" s="7"/>
      <c r="G35" s="102"/>
      <c r="H35" s="7"/>
    </row>
    <row r="36" spans="1:8" ht="12.75" customHeight="1" x14ac:dyDescent="0.25">
      <c r="A36" s="153" t="s">
        <v>138</v>
      </c>
      <c r="B36" s="154"/>
      <c r="C36" s="7"/>
      <c r="D36" s="7">
        <v>-2</v>
      </c>
      <c r="E36" s="34">
        <f>E38+E39+E40+E41</f>
        <v>59.099999999999994</v>
      </c>
      <c r="F36" s="34">
        <f>F38+F39+F40+F41</f>
        <v>58.33</v>
      </c>
      <c r="G36" s="34">
        <f>G38+G39+G40+G41</f>
        <v>58.33</v>
      </c>
      <c r="H36" s="34">
        <f>F36-E36+D36+F36-G36</f>
        <v>-2.769999999999996</v>
      </c>
    </row>
    <row r="37" spans="1:8" ht="12.75" customHeight="1" x14ac:dyDescent="0.25">
      <c r="A37" s="42" t="s">
        <v>139</v>
      </c>
      <c r="B37" s="100"/>
      <c r="C37" s="7"/>
      <c r="D37" s="7"/>
      <c r="E37" s="7"/>
      <c r="F37" s="7"/>
      <c r="G37" s="7"/>
      <c r="H37" s="7"/>
    </row>
    <row r="38" spans="1:8" ht="12.75" customHeight="1" x14ac:dyDescent="0.25">
      <c r="A38" s="155" t="s">
        <v>140</v>
      </c>
      <c r="B38" s="156"/>
      <c r="C38" s="7"/>
      <c r="D38" s="7">
        <v>-0.11</v>
      </c>
      <c r="E38" s="7">
        <v>3.93</v>
      </c>
      <c r="F38" s="7">
        <v>3.87</v>
      </c>
      <c r="G38" s="7">
        <v>3.87</v>
      </c>
      <c r="H38" s="7">
        <f t="shared" ref="H38:H41" si="3">F38-E38+D38+F38-G38</f>
        <v>-0.16999999999999993</v>
      </c>
    </row>
    <row r="39" spans="1:8" ht="12.75" customHeight="1" x14ac:dyDescent="0.25">
      <c r="A39" s="155" t="s">
        <v>141</v>
      </c>
      <c r="B39" s="156"/>
      <c r="C39" s="7"/>
      <c r="D39" s="7">
        <v>-0.48</v>
      </c>
      <c r="E39" s="7">
        <v>17.63</v>
      </c>
      <c r="F39" s="7">
        <v>17.399999999999999</v>
      </c>
      <c r="G39" s="7">
        <v>17.399999999999999</v>
      </c>
      <c r="H39" s="7">
        <f t="shared" si="3"/>
        <v>-0.71000000000000085</v>
      </c>
    </row>
    <row r="40" spans="1:8" ht="12.75" customHeight="1" x14ac:dyDescent="0.25">
      <c r="A40" s="155" t="s">
        <v>164</v>
      </c>
      <c r="B40" s="156"/>
      <c r="C40" s="7"/>
      <c r="D40" s="7">
        <v>-1.33</v>
      </c>
      <c r="E40" s="7">
        <v>33.79</v>
      </c>
      <c r="F40" s="7">
        <v>33.369999999999997</v>
      </c>
      <c r="G40" s="7">
        <v>33.369999999999997</v>
      </c>
      <c r="H40" s="7">
        <f t="shared" si="3"/>
        <v>-1.75</v>
      </c>
    </row>
    <row r="41" spans="1:8" ht="12.75" customHeight="1" x14ac:dyDescent="0.25">
      <c r="A41" s="155" t="s">
        <v>142</v>
      </c>
      <c r="B41" s="156"/>
      <c r="C41" s="7"/>
      <c r="D41" s="7">
        <v>-0.08</v>
      </c>
      <c r="E41" s="7">
        <v>3.75</v>
      </c>
      <c r="F41" s="7">
        <v>3.69</v>
      </c>
      <c r="G41" s="7">
        <v>3.69</v>
      </c>
      <c r="H41" s="7">
        <f t="shared" si="3"/>
        <v>-0.14000000000000012</v>
      </c>
    </row>
    <row r="42" spans="1:8" ht="13.5" customHeight="1" x14ac:dyDescent="0.25">
      <c r="A42" s="153" t="s">
        <v>127</v>
      </c>
      <c r="B42" s="154"/>
      <c r="C42" s="34"/>
      <c r="D42" s="34"/>
      <c r="E42" s="34">
        <f>E8+E32+E36</f>
        <v>880.26</v>
      </c>
      <c r="F42" s="34">
        <f>F8+F32+F36</f>
        <v>868.38000000000011</v>
      </c>
      <c r="G42" s="34">
        <f>G8+G32+G36</f>
        <v>860.53000000000009</v>
      </c>
      <c r="H42" s="34"/>
    </row>
    <row r="43" spans="1:8" ht="13.5" customHeight="1" x14ac:dyDescent="0.25">
      <c r="A43" s="153" t="s">
        <v>128</v>
      </c>
      <c r="B43" s="154"/>
      <c r="C43" s="7"/>
      <c r="D43" s="7"/>
      <c r="E43" s="7"/>
      <c r="F43" s="7"/>
      <c r="G43" s="73"/>
      <c r="H43" s="7"/>
    </row>
    <row r="44" spans="1:8" ht="14.25" customHeight="1" x14ac:dyDescent="0.25">
      <c r="A44" s="143" t="s">
        <v>133</v>
      </c>
      <c r="B44" s="144"/>
      <c r="C44" s="7" t="s">
        <v>62</v>
      </c>
      <c r="D44" s="7">
        <v>-3.21</v>
      </c>
      <c r="E44" s="7">
        <v>0</v>
      </c>
      <c r="F44" s="7">
        <v>0.54</v>
      </c>
      <c r="G44" s="59">
        <v>0.54</v>
      </c>
      <c r="H44" s="34">
        <f>F44-E44+D44+F44-G44</f>
        <v>-2.67</v>
      </c>
    </row>
    <row r="45" spans="1:8" ht="15" hidden="1" customHeight="1" x14ac:dyDescent="0.25">
      <c r="A45" s="135" t="s">
        <v>52</v>
      </c>
      <c r="B45" s="136"/>
      <c r="C45" s="7">
        <v>5.27</v>
      </c>
      <c r="D45" s="7"/>
      <c r="E45" s="7"/>
      <c r="F45" s="7"/>
      <c r="G45" s="59"/>
      <c r="H45" s="7"/>
    </row>
    <row r="46" spans="1:8" s="75" customFormat="1" ht="17.25" customHeight="1" x14ac:dyDescent="0.25">
      <c r="A46" s="126" t="s">
        <v>145</v>
      </c>
      <c r="B46" s="127"/>
      <c r="C46" s="7" t="s">
        <v>146</v>
      </c>
      <c r="D46" s="7">
        <v>0.83</v>
      </c>
      <c r="E46" s="7">
        <v>3</v>
      </c>
      <c r="F46" s="7">
        <v>3</v>
      </c>
      <c r="G46" s="7">
        <v>0.5</v>
      </c>
      <c r="H46" s="34">
        <f>F46-E46+D46+F46-G46</f>
        <v>3.33</v>
      </c>
    </row>
    <row r="47" spans="1:8" s="75" customFormat="1" ht="18.75" customHeight="1" x14ac:dyDescent="0.25">
      <c r="A47" s="79" t="s">
        <v>127</v>
      </c>
      <c r="B47" s="77"/>
      <c r="C47" s="7"/>
      <c r="D47" s="7"/>
      <c r="E47" s="7">
        <f>E42+E46</f>
        <v>883.26</v>
      </c>
      <c r="F47" s="95">
        <f>F42+F44+F46</f>
        <v>871.92000000000007</v>
      </c>
      <c r="G47" s="7">
        <f>G42+G44+G46</f>
        <v>861.57</v>
      </c>
      <c r="H47" s="7"/>
    </row>
    <row r="48" spans="1:8" s="75" customFormat="1" ht="13.5" customHeight="1" x14ac:dyDescent="0.25">
      <c r="A48" s="103"/>
      <c r="B48" s="77"/>
      <c r="C48" s="7"/>
      <c r="D48" s="7"/>
      <c r="E48" s="7"/>
      <c r="F48" s="95"/>
      <c r="G48" s="7"/>
      <c r="H48" s="7"/>
    </row>
    <row r="49" spans="1:26" ht="15" customHeight="1" x14ac:dyDescent="0.25">
      <c r="A49" s="130" t="s">
        <v>132</v>
      </c>
      <c r="B49" s="168"/>
      <c r="C49" s="94"/>
      <c r="D49" s="94">
        <v>43.61</v>
      </c>
      <c r="E49" s="95"/>
      <c r="F49" s="95"/>
      <c r="G49" s="94"/>
      <c r="H49" s="94">
        <f>F47-E47+D49+F47-G47</f>
        <v>42.620000000000118</v>
      </c>
    </row>
    <row r="50" spans="1:26" ht="25.5" customHeight="1" x14ac:dyDescent="0.25">
      <c r="A50" s="130" t="s">
        <v>152</v>
      </c>
      <c r="B50" s="130"/>
      <c r="C50" s="96"/>
      <c r="D50" s="96"/>
      <c r="E50" s="97"/>
      <c r="F50" s="98"/>
      <c r="G50" s="98"/>
      <c r="H50" s="97">
        <f>H51+H52</f>
        <v>42.620000000000076</v>
      </c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7.25" customHeight="1" x14ac:dyDescent="0.25">
      <c r="A51" s="130" t="s">
        <v>129</v>
      </c>
      <c r="B51" s="131"/>
      <c r="C51" s="96"/>
      <c r="D51" s="96"/>
      <c r="E51" s="97"/>
      <c r="F51" s="98"/>
      <c r="G51" s="98"/>
      <c r="H51" s="95">
        <f>H33+H46</f>
        <v>85.629999999999981</v>
      </c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8.75" customHeight="1" x14ac:dyDescent="0.25">
      <c r="A52" s="130" t="s">
        <v>130</v>
      </c>
      <c r="B52" s="127"/>
      <c r="C52" s="96"/>
      <c r="D52" s="96"/>
      <c r="E52" s="97"/>
      <c r="F52" s="98"/>
      <c r="G52" s="98"/>
      <c r="H52" s="97">
        <f>H8+H34+H36+H44</f>
        <v>-43.009999999999906</v>
      </c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1.25" customHeight="1" x14ac:dyDescent="0.25">
      <c r="A53" s="165"/>
      <c r="B53" s="165"/>
      <c r="C53" s="165"/>
      <c r="D53" s="165"/>
      <c r="E53" s="165"/>
      <c r="F53" s="165"/>
      <c r="G53" s="165"/>
      <c r="H53" s="165"/>
    </row>
    <row r="54" spans="1:26" ht="11.25" customHeight="1" x14ac:dyDescent="0.25">
      <c r="A54" s="80"/>
      <c r="B54" s="80"/>
      <c r="C54" s="80"/>
      <c r="D54" s="80"/>
      <c r="E54" s="80"/>
      <c r="F54" s="80"/>
      <c r="G54" s="80"/>
      <c r="H54" s="80"/>
    </row>
    <row r="55" spans="1:26" x14ac:dyDescent="0.25">
      <c r="A55" s="21" t="s">
        <v>153</v>
      </c>
      <c r="D55" s="23"/>
      <c r="E55" s="23"/>
      <c r="F55" s="23"/>
      <c r="G55" s="23"/>
    </row>
    <row r="56" spans="1:26" x14ac:dyDescent="0.25">
      <c r="A56" s="166" t="s">
        <v>63</v>
      </c>
      <c r="B56" s="134"/>
      <c r="C56" s="134"/>
      <c r="D56" s="167"/>
      <c r="E56" s="36" t="s">
        <v>64</v>
      </c>
      <c r="F56" s="36" t="s">
        <v>65</v>
      </c>
      <c r="G56" s="36" t="s">
        <v>134</v>
      </c>
      <c r="H56" s="99" t="s">
        <v>135</v>
      </c>
    </row>
    <row r="57" spans="1:26" x14ac:dyDescent="0.25">
      <c r="A57" s="123" t="s">
        <v>125</v>
      </c>
      <c r="B57" s="124"/>
      <c r="C57" s="124"/>
      <c r="D57" s="125"/>
      <c r="E57" s="37">
        <v>43191</v>
      </c>
      <c r="F57" s="36">
        <v>2</v>
      </c>
      <c r="G57" s="38">
        <v>1.22</v>
      </c>
      <c r="H57" s="99" t="s">
        <v>136</v>
      </c>
    </row>
    <row r="58" spans="1:26" x14ac:dyDescent="0.25">
      <c r="A58" s="123" t="s">
        <v>154</v>
      </c>
      <c r="B58" s="124"/>
      <c r="C58" s="124"/>
      <c r="D58" s="125"/>
      <c r="E58" s="37">
        <v>43282</v>
      </c>
      <c r="F58" s="36" t="s">
        <v>155</v>
      </c>
      <c r="G58" s="38">
        <v>16.98</v>
      </c>
      <c r="H58" s="99" t="s">
        <v>143</v>
      </c>
    </row>
    <row r="59" spans="1:26" x14ac:dyDescent="0.25">
      <c r="A59" s="123" t="s">
        <v>156</v>
      </c>
      <c r="B59" s="124"/>
      <c r="C59" s="124"/>
      <c r="D59" s="125"/>
      <c r="E59" s="37">
        <v>43374</v>
      </c>
      <c r="F59" s="36" t="s">
        <v>157</v>
      </c>
      <c r="G59" s="38">
        <v>116.77</v>
      </c>
      <c r="H59" s="99" t="s">
        <v>158</v>
      </c>
    </row>
    <row r="60" spans="1:26" x14ac:dyDescent="0.25">
      <c r="A60" s="123" t="s">
        <v>159</v>
      </c>
      <c r="B60" s="124"/>
      <c r="C60" s="124"/>
      <c r="D60" s="125"/>
      <c r="E60" s="37">
        <v>43405</v>
      </c>
      <c r="F60" s="36" t="s">
        <v>160</v>
      </c>
      <c r="G60" s="38">
        <v>10.18</v>
      </c>
      <c r="H60" s="99" t="s">
        <v>161</v>
      </c>
    </row>
    <row r="61" spans="1:26" x14ac:dyDescent="0.25">
      <c r="A61" s="123" t="s">
        <v>162</v>
      </c>
      <c r="B61" s="124"/>
      <c r="C61" s="124"/>
      <c r="D61" s="125"/>
      <c r="E61" s="37">
        <v>43405</v>
      </c>
      <c r="F61" s="36" t="s">
        <v>163</v>
      </c>
      <c r="G61" s="38">
        <v>43.56</v>
      </c>
      <c r="H61" s="99" t="s">
        <v>144</v>
      </c>
    </row>
    <row r="62" spans="1:26" x14ac:dyDescent="0.25">
      <c r="A62" s="123" t="s">
        <v>126</v>
      </c>
      <c r="B62" s="124"/>
      <c r="C62" s="124"/>
      <c r="D62" s="125"/>
      <c r="E62" s="37"/>
      <c r="F62" s="36"/>
      <c r="G62" s="38">
        <f>SUM(G57:G61)</f>
        <v>188.71</v>
      </c>
      <c r="H62" s="99"/>
    </row>
    <row r="63" spans="1:26" x14ac:dyDescent="0.25">
      <c r="A63" s="21" t="s">
        <v>53</v>
      </c>
      <c r="D63" s="23"/>
      <c r="E63" s="23"/>
      <c r="F63" s="23"/>
      <c r="G63" s="23"/>
    </row>
    <row r="64" spans="1:26" x14ac:dyDescent="0.25">
      <c r="A64" s="21" t="s">
        <v>54</v>
      </c>
      <c r="D64" s="23"/>
      <c r="E64" s="23"/>
      <c r="F64" s="23"/>
      <c r="G64" s="23"/>
    </row>
    <row r="65" spans="1:7" ht="23.25" customHeight="1" x14ac:dyDescent="0.25">
      <c r="A65" s="166" t="s">
        <v>67</v>
      </c>
      <c r="B65" s="134"/>
      <c r="C65" s="134"/>
      <c r="D65" s="134"/>
      <c r="E65" s="167"/>
      <c r="F65" s="40" t="s">
        <v>65</v>
      </c>
      <c r="G65" s="39" t="s">
        <v>66</v>
      </c>
    </row>
    <row r="66" spans="1:7" x14ac:dyDescent="0.25">
      <c r="A66" s="123" t="s">
        <v>68</v>
      </c>
      <c r="B66" s="124"/>
      <c r="C66" s="124"/>
      <c r="D66" s="124"/>
      <c r="E66" s="125"/>
      <c r="F66" s="36" t="s">
        <v>62</v>
      </c>
      <c r="G66" s="76"/>
    </row>
    <row r="67" spans="1:7" x14ac:dyDescent="0.25">
      <c r="A67" s="45"/>
      <c r="B67" s="46"/>
      <c r="C67" s="46"/>
      <c r="D67" s="46"/>
      <c r="E67" s="46"/>
      <c r="F67" s="47"/>
      <c r="G67" s="47"/>
    </row>
    <row r="68" spans="1:7" x14ac:dyDescent="0.25">
      <c r="A68" s="51" t="s">
        <v>81</v>
      </c>
      <c r="B68" s="52"/>
      <c r="C68" s="52"/>
      <c r="D68" s="52"/>
      <c r="E68" s="52"/>
      <c r="F68" s="36"/>
      <c r="G68" s="36"/>
    </row>
    <row r="69" spans="1:7" x14ac:dyDescent="0.25">
      <c r="A69" s="166" t="s">
        <v>82</v>
      </c>
      <c r="B69" s="171"/>
      <c r="C69" s="109" t="s">
        <v>83</v>
      </c>
      <c r="D69" s="171"/>
      <c r="E69" s="36" t="s">
        <v>84</v>
      </c>
      <c r="F69" s="36" t="s">
        <v>85</v>
      </c>
      <c r="G69" s="36" t="s">
        <v>86</v>
      </c>
    </row>
    <row r="70" spans="1:7" x14ac:dyDescent="0.25">
      <c r="A70" s="166" t="s">
        <v>105</v>
      </c>
      <c r="B70" s="171"/>
      <c r="C70" s="109" t="s">
        <v>62</v>
      </c>
      <c r="D70" s="167"/>
      <c r="E70" s="36">
        <v>1</v>
      </c>
      <c r="F70" s="36" t="s">
        <v>62</v>
      </c>
      <c r="G70" s="36" t="s">
        <v>62</v>
      </c>
    </row>
    <row r="71" spans="1:7" x14ac:dyDescent="0.25">
      <c r="A71" s="48"/>
      <c r="B71" s="49"/>
      <c r="C71" s="28"/>
      <c r="D71" s="50"/>
      <c r="E71" s="47"/>
      <c r="F71" s="47"/>
      <c r="G71" s="47"/>
    </row>
    <row r="72" spans="1:7" x14ac:dyDescent="0.25">
      <c r="A72" s="21" t="s">
        <v>108</v>
      </c>
      <c r="F72" s="54"/>
    </row>
    <row r="73" spans="1:7" ht="21" customHeight="1" x14ac:dyDescent="0.25">
      <c r="A73" s="21" t="s">
        <v>166</v>
      </c>
      <c r="F73" s="54"/>
    </row>
    <row r="74" spans="1:7" x14ac:dyDescent="0.25">
      <c r="A74" s="170" t="s">
        <v>137</v>
      </c>
      <c r="B74" s="169"/>
      <c r="C74" s="169"/>
      <c r="D74" s="169"/>
      <c r="E74" s="169"/>
      <c r="F74" s="169"/>
      <c r="G74" s="169"/>
    </row>
    <row r="75" spans="1:7" ht="30" customHeight="1" x14ac:dyDescent="0.25">
      <c r="A75" s="169"/>
      <c r="B75" s="169"/>
      <c r="C75" s="169"/>
      <c r="D75" s="169"/>
      <c r="E75" s="169"/>
      <c r="F75" s="169"/>
      <c r="G75" s="169"/>
    </row>
    <row r="76" spans="1:7" ht="30.75" customHeight="1" x14ac:dyDescent="0.25">
      <c r="A76" s="169" t="s">
        <v>167</v>
      </c>
      <c r="B76" s="169"/>
      <c r="C76" s="169"/>
      <c r="D76" s="169"/>
      <c r="E76" s="169"/>
      <c r="F76" s="169"/>
      <c r="G76" s="169"/>
    </row>
    <row r="77" spans="1:7" ht="23.25" customHeight="1" x14ac:dyDescent="0.25">
      <c r="A77" s="108"/>
      <c r="B77" s="108"/>
      <c r="C77" s="108"/>
      <c r="D77" s="108"/>
      <c r="E77" s="108"/>
      <c r="F77" s="108"/>
      <c r="G77" s="108"/>
    </row>
    <row r="78" spans="1:7" x14ac:dyDescent="0.25">
      <c r="A78" s="23" t="s">
        <v>87</v>
      </c>
      <c r="B78" s="53"/>
    </row>
    <row r="79" spans="1:7" x14ac:dyDescent="0.25">
      <c r="A79" s="23" t="s">
        <v>88</v>
      </c>
      <c r="B79" s="53"/>
      <c r="E79" s="23" t="s">
        <v>90</v>
      </c>
    </row>
    <row r="80" spans="1:7" x14ac:dyDescent="0.25">
      <c r="A80" s="23" t="s">
        <v>89</v>
      </c>
      <c r="B80" s="53"/>
    </row>
    <row r="81" spans="1:3" x14ac:dyDescent="0.25">
      <c r="A81" s="23"/>
      <c r="B81" s="53"/>
    </row>
    <row r="82" spans="1:3" x14ac:dyDescent="0.25">
      <c r="A82" s="19" t="s">
        <v>91</v>
      </c>
    </row>
    <row r="83" spans="1:3" x14ac:dyDescent="0.25">
      <c r="A83" s="19" t="s">
        <v>92</v>
      </c>
      <c r="B83"/>
      <c r="C83"/>
    </row>
    <row r="84" spans="1:3" x14ac:dyDescent="0.25">
      <c r="A84" s="19" t="s">
        <v>93</v>
      </c>
      <c r="B84"/>
      <c r="C84"/>
    </row>
    <row r="85" spans="1:3" x14ac:dyDescent="0.25">
      <c r="A85" s="19" t="s">
        <v>94</v>
      </c>
      <c r="B85"/>
      <c r="C85"/>
    </row>
    <row r="86" spans="1:3" x14ac:dyDescent="0.25">
      <c r="A86" s="19"/>
      <c r="B86"/>
      <c r="C86"/>
    </row>
  </sheetData>
  <mergeCells count="57">
    <mergeCell ref="A76:G76"/>
    <mergeCell ref="A65:E65"/>
    <mergeCell ref="A62:D62"/>
    <mergeCell ref="A66:E66"/>
    <mergeCell ref="A74:G75"/>
    <mergeCell ref="A69:B69"/>
    <mergeCell ref="A70:B70"/>
    <mergeCell ref="C69:D69"/>
    <mergeCell ref="C70:D70"/>
    <mergeCell ref="A58:D58"/>
    <mergeCell ref="A53:H53"/>
    <mergeCell ref="A57:D57"/>
    <mergeCell ref="A56:D56"/>
    <mergeCell ref="A49:B49"/>
    <mergeCell ref="A50:B50"/>
    <mergeCell ref="A3:B3"/>
    <mergeCell ref="A8:B8"/>
    <mergeCell ref="A10:B10"/>
    <mergeCell ref="A11:H11"/>
    <mergeCell ref="A12:B12"/>
    <mergeCell ref="A4:B4"/>
    <mergeCell ref="A7:H7"/>
    <mergeCell ref="A5:B5"/>
    <mergeCell ref="A6:B6"/>
    <mergeCell ref="A42:B42"/>
    <mergeCell ref="A43:B43"/>
    <mergeCell ref="A36:B36"/>
    <mergeCell ref="A38:B38"/>
    <mergeCell ref="A39:B39"/>
    <mergeCell ref="A41:B41"/>
    <mergeCell ref="A40:B40"/>
    <mergeCell ref="A21:B21"/>
    <mergeCell ref="A23:B23"/>
    <mergeCell ref="A30:B30"/>
    <mergeCell ref="A14:B14"/>
    <mergeCell ref="A15:B15"/>
    <mergeCell ref="A17:B17"/>
    <mergeCell ref="A18:B18"/>
    <mergeCell ref="A20:B20"/>
    <mergeCell ref="A26:B26"/>
    <mergeCell ref="A27:B28"/>
    <mergeCell ref="A60:D60"/>
    <mergeCell ref="A61:D61"/>
    <mergeCell ref="A46:B46"/>
    <mergeCell ref="I8:J8"/>
    <mergeCell ref="A59:D59"/>
    <mergeCell ref="A51:B51"/>
    <mergeCell ref="A52:B52"/>
    <mergeCell ref="A32:B32"/>
    <mergeCell ref="A34:B34"/>
    <mergeCell ref="A45:B45"/>
    <mergeCell ref="G27:G28"/>
    <mergeCell ref="C27:C28"/>
    <mergeCell ref="D27:D28"/>
    <mergeCell ref="E27:E28"/>
    <mergeCell ref="F27:F28"/>
    <mergeCell ref="A44:B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2019-02-10T22:44:27Z</cp:lastPrinted>
  <dcterms:created xsi:type="dcterms:W3CDTF">2013-02-18T04:38:06Z</dcterms:created>
  <dcterms:modified xsi:type="dcterms:W3CDTF">2019-02-10T22:46:39Z</dcterms:modified>
</cp:coreProperties>
</file>