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45" i="8" l="1"/>
  <c r="H38" i="8"/>
  <c r="H36" i="8"/>
  <c r="G36" i="8"/>
  <c r="D50" i="8"/>
  <c r="G33" i="8"/>
  <c r="G63" i="8"/>
  <c r="G11" i="8"/>
  <c r="G10" i="8"/>
  <c r="H53" i="8"/>
  <c r="H33" i="8"/>
  <c r="H47" i="8"/>
  <c r="H52" i="8"/>
  <c r="H51" i="8"/>
  <c r="G44" i="8"/>
  <c r="G46" i="8"/>
  <c r="F46" i="8"/>
  <c r="E46" i="8"/>
  <c r="C46" i="8"/>
  <c r="G39" i="8"/>
  <c r="G40" i="8"/>
  <c r="G41" i="8"/>
  <c r="G38" i="8"/>
  <c r="E34" i="8"/>
  <c r="F34" i="8"/>
  <c r="G34" i="8"/>
  <c r="C34" i="8"/>
  <c r="H28" i="8"/>
  <c r="G28" i="8"/>
  <c r="G25" i="8"/>
  <c r="G22" i="8"/>
  <c r="G19" i="8"/>
  <c r="G16" i="8"/>
  <c r="G13" i="8"/>
  <c r="D14" i="8"/>
  <c r="C33" i="8"/>
  <c r="C30" i="8"/>
  <c r="C27" i="8"/>
  <c r="C24" i="8"/>
  <c r="C21" i="8"/>
  <c r="C18" i="8"/>
  <c r="C15" i="8"/>
  <c r="C14" i="8"/>
  <c r="C9" i="8"/>
  <c r="C11" i="8"/>
  <c r="C10" i="8"/>
  <c r="C17" i="8"/>
  <c r="C20" i="8"/>
  <c r="C23" i="8"/>
  <c r="C26" i="8"/>
  <c r="C29" i="8"/>
  <c r="G9" i="8"/>
  <c r="G32" i="8"/>
  <c r="G42" i="8"/>
  <c r="G49" i="8"/>
  <c r="F9" i="8"/>
  <c r="F36" i="8"/>
  <c r="F42" i="8"/>
  <c r="F49" i="8"/>
  <c r="H41" i="8"/>
  <c r="H40" i="8"/>
  <c r="H39" i="8"/>
  <c r="E36" i="8"/>
  <c r="G29" i="8"/>
  <c r="G27" i="8"/>
  <c r="G26" i="8"/>
  <c r="G24" i="8"/>
  <c r="G23" i="8"/>
  <c r="G21" i="8"/>
  <c r="G20" i="8"/>
  <c r="G18" i="8"/>
  <c r="G17" i="8"/>
  <c r="G15" i="8"/>
  <c r="G14" i="8"/>
  <c r="F29" i="8"/>
  <c r="E29" i="8"/>
  <c r="F33" i="8"/>
  <c r="E33" i="8"/>
  <c r="F27" i="8"/>
  <c r="E27" i="8"/>
  <c r="F26" i="8"/>
  <c r="E26" i="8"/>
  <c r="F24" i="8"/>
  <c r="E24" i="8"/>
  <c r="F23" i="8"/>
  <c r="E23" i="8"/>
  <c r="F21" i="8"/>
  <c r="E21" i="8"/>
  <c r="F20" i="8"/>
  <c r="E20" i="8"/>
  <c r="F18" i="8"/>
  <c r="E18" i="8"/>
  <c r="F17" i="8"/>
  <c r="E17" i="8"/>
  <c r="F11" i="8"/>
  <c r="E9" i="8"/>
  <c r="E11" i="8"/>
  <c r="F10" i="8"/>
  <c r="E10" i="8"/>
  <c r="F15" i="8"/>
  <c r="F14" i="8"/>
  <c r="E15" i="8"/>
  <c r="H9" i="8"/>
  <c r="H32" i="8"/>
  <c r="E42" i="8"/>
  <c r="E49" i="8"/>
  <c r="H50" i="8"/>
  <c r="H34" i="8"/>
  <c r="E14" i="8"/>
  <c r="H30" i="8"/>
  <c r="H29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1" i="8"/>
  <c r="H10" i="8"/>
</calcChain>
</file>

<file path=xl/sharedStrings.xml><?xml version="1.0" encoding="utf-8"?>
<sst xmlns="http://schemas.openxmlformats.org/spreadsheetml/2006/main" count="190" uniqueCount="165">
  <si>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</si>
  <si>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</si>
  <si>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</si>
  <si>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</si>
  <si>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</si>
  <si>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</si>
  <si>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</si>
  <si>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</si>
  <si>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</si>
  <si>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</si>
  <si>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</si>
  <si>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</si>
  <si>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</si>
  <si>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</si>
  <si>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</si>
  <si>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</si>
  <si>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</si>
  <si>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</si>
  <si>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</si>
  <si>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</si>
  <si>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</si>
  <si>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</si>
  <si>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</si>
  <si>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</si>
  <si>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</si>
  <si>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</si>
  <si>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</si>
  <si>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</si>
  <si>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</si>
  <si>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</si>
  <si>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Эра"</t>
  </si>
  <si>
    <t>ул. Тунгусская, 8</t>
  </si>
  <si>
    <t>2-265-897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</si>
  <si>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</si>
  <si>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</si>
  <si>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</si>
  <si>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</si>
  <si>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</si>
  <si>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</si>
  <si>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</si>
  <si>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</si>
  <si>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</si>
  <si>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</si>
  <si>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</si>
  <si>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</si>
  <si>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</si>
  <si>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</si>
  <si>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</si>
  <si>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</si>
  <si>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</si>
  <si>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</si>
  <si>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</si>
  <si>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</si>
  <si>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</si>
  <si>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</si>
  <si>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</si>
  <si>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</si>
  <si>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</si>
  <si>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</si>
  <si>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</si>
  <si>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</si>
  <si>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</si>
  <si>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1970 год</t>
  </si>
  <si>
    <t>нет</t>
  </si>
  <si>
    <t>Наименование работ</t>
  </si>
  <si>
    <t>период</t>
  </si>
  <si>
    <t>количество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</si>
  <si>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</si>
  <si>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</si>
  <si>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</si>
  <si>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</si>
  <si>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</si>
  <si>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</si>
  <si>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</si>
  <si>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</si>
  <si>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</si>
  <si>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</si>
  <si>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</si>
  <si>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</si>
  <si>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</si>
  <si>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</si>
  <si>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</si>
  <si>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</si>
  <si>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</si>
  <si>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</si>
  <si>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</si>
  <si>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</si>
  <si>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</si>
  <si>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</si>
  <si>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</si>
  <si>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</si>
  <si>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</si>
  <si>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</si>
  <si>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</si>
  <si>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</si>
  <si>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</si>
  <si>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</si>
  <si>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>№ 5 по ул. Ивановской</t>
  </si>
  <si>
    <t>12 этажей</t>
  </si>
  <si>
    <t>1 подъезд</t>
  </si>
  <si>
    <t>2 лифта</t>
  </si>
  <si>
    <t>1 м/провод</t>
  </si>
  <si>
    <t xml:space="preserve">                                             0 1 июля 2006 г</t>
  </si>
  <si>
    <t>Ивановская,5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</si>
  <si>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</si>
  <si>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</si>
  <si>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</si>
  <si>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</si>
  <si>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</si>
  <si>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</si>
  <si>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</si>
  <si>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</si>
  <si>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</si>
  <si>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</si>
  <si>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</si>
  <si>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</si>
  <si>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</si>
  <si>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</si>
  <si>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</si>
  <si>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</si>
  <si>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4.</t>
  </si>
  <si>
    <t xml:space="preserve">ул. Тунгусская, 8 </t>
  </si>
  <si>
    <t>итого по дому:</t>
  </si>
  <si>
    <t>количество проживающих</t>
  </si>
  <si>
    <t>сумма, т.р.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</si>
  <si>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</si>
  <si>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</si>
  <si>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</si>
  <si>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</si>
  <si>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Ресо-Гарантия</t>
  </si>
  <si>
    <t>3.Коммунальные услуги, всего:</t>
  </si>
  <si>
    <t xml:space="preserve">в том числе: </t>
  </si>
  <si>
    <t xml:space="preserve">ХВС на содержание ОИ МКД </t>
  </si>
  <si>
    <t xml:space="preserve">ГВС на содержание ОИ МКД </t>
  </si>
  <si>
    <t xml:space="preserve">эл.энергия на содержание ОИ МКД </t>
  </si>
  <si>
    <t>отведение сточных вод</t>
  </si>
  <si>
    <t>Предложение Управляющей компании: ремонт системы электроснабжения с установкой энергосберегающих светильников.</t>
  </si>
  <si>
    <t>1. Телекоммуникации (ОктопусНет)</t>
  </si>
  <si>
    <t>2.Реклама в лифтах, в т.ч.</t>
  </si>
  <si>
    <t xml:space="preserve">                       Отчет ООО "Управляющей компании Ленинского района"  за 2019 г.</t>
  </si>
  <si>
    <t>2435,50 кв.м</t>
  </si>
  <si>
    <t>525,30 кв.м</t>
  </si>
  <si>
    <t>81 чел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</si>
  <si>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</si>
  <si>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</si>
  <si>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</si>
  <si>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</si>
  <si>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</si>
  <si>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 xml:space="preserve">План по статье "текущий ремонт" на 2020 год.  </t>
  </si>
  <si>
    <t>Для формирования плана текущего ремонта на 2020 год необходим протокол общего собрания собственников с решением о производстве определенного вида работ.</t>
  </si>
  <si>
    <t>Экономич. отдел - 220-50-87</t>
  </si>
  <si>
    <t>Замена эл. счетчиков ОДПУ</t>
  </si>
  <si>
    <t>ООО "Эра"</t>
  </si>
  <si>
    <t>Аварийный ремонт кровли</t>
  </si>
  <si>
    <t>24 м2</t>
  </si>
  <si>
    <t>Позитив Плюс</t>
  </si>
  <si>
    <t>1 компл.</t>
  </si>
  <si>
    <t>Востокэнергострой проект</t>
  </si>
  <si>
    <t>Составление проектной документации благоустройство</t>
  </si>
  <si>
    <t>Экспертиза проектной документации благоустройство</t>
  </si>
  <si>
    <t>ЭкоПроект Экспертиза</t>
  </si>
  <si>
    <t>сумма снижения в рублях</t>
  </si>
  <si>
    <t>ООО " Восток-Мегаполис"</t>
  </si>
  <si>
    <t xml:space="preserve">                ООО "Управляющая компания Ленинского района"</t>
  </si>
  <si>
    <r>
      <t xml:space="preserve">ИСХ № </t>
    </r>
    <r>
      <rPr>
        <b/>
        <u/>
        <sz val="9"/>
        <color theme="1"/>
        <rFont val="Calibri"/>
        <family val="2"/>
        <charset val="204"/>
        <scheme val="minor"/>
      </rPr>
      <t xml:space="preserve">       79/01   от  22.01.2020г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</si>
</sst>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7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/>
    <xf numFmtId="0" fontId="6" fillId="0" borderId="0" xfId="0" applyFont="1" applyAlignment="1"/>
    <xf numFmtId="0" fontId="16" fillId="0" borderId="1" xfId="0" applyFont="1" applyBorder="1" applyAlignment="1"/>
    <xf numFmtId="0" fontId="16" fillId="0" borderId="1" xfId="0" applyFont="1" applyBorder="1"/>
    <xf numFmtId="0" fontId="9" fillId="0" borderId="2" xfId="0" applyFont="1" applyFill="1" applyBorder="1" applyAlignment="1"/>
    <xf numFmtId="0" fontId="4" fillId="0" borderId="7" xfId="0" applyFont="1" applyBorder="1" applyAlignment="1"/>
    <xf numFmtId="0" fontId="9" fillId="0" borderId="2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6" xfId="0" applyBorder="1" applyAlignment="1">
      <alignment horizontal="left"/>
    </xf>
    <xf numFmtId="2" fontId="9" fillId="2" borderId="1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9" fillId="2" borderId="0" xfId="0" applyFont="1" applyFill="1" applyBorder="1" applyAlignment="1"/>
    <xf numFmtId="2" fontId="9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2" fontId="9" fillId="2" borderId="0" xfId="0" applyNumberFormat="1" applyFont="1" applyFill="1" applyBorder="1"/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2" fontId="9" fillId="2" borderId="0" xfId="0" applyNumberFormat="1" applyFont="1" applyFill="1" applyBorder="1" applyAlignment="1"/>
    <xf numFmtId="2" fontId="0" fillId="0" borderId="0" xfId="0" applyNumberFormat="1" applyAlignment="1"/>
    <xf numFmtId="2" fontId="3" fillId="0" borderId="0" xfId="0" applyNumberFormat="1" applyFont="1" applyAlignment="1">
      <alignment horizontal="center"/>
    </xf>
    <xf numFmtId="2" fontId="0" fillId="0" borderId="0" xfId="0" applyNumberFormat="1" applyBorder="1" applyAlignment="1"/>
    <xf numFmtId="2" fontId="4" fillId="0" borderId="1" xfId="0" applyNumberFormat="1" applyFont="1" applyBorder="1" applyAlignment="1"/>
    <xf numFmtId="2" fontId="3" fillId="0" borderId="0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wrapText="1"/>
    </xf>
    <xf numFmtId="2" fontId="0" fillId="0" borderId="0" xfId="0" applyNumberFormat="1"/>
    <xf numFmtId="2" fontId="3" fillId="0" borderId="1" xfId="0" applyNumberFormat="1" applyFont="1" applyFill="1" applyBorder="1" applyAlignment="1">
      <alignment horizontal="center" wrapText="1"/>
    </xf>
    <xf numFmtId="2" fontId="17" fillId="0" borderId="1" xfId="0" applyNumberFormat="1" applyFont="1" applyBorder="1"/>
    <xf numFmtId="2" fontId="3" fillId="0" borderId="1" xfId="0" applyNumberFormat="1" applyFont="1" applyBorder="1"/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6" fillId="0" borderId="0" xfId="0" applyNumberFormat="1" applyFont="1"/>
    <xf numFmtId="2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0" fillId="2" borderId="0" xfId="0" applyNumberFormat="1" applyFill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4" fillId="0" borderId="1" xfId="0" applyNumberFormat="1" applyFont="1" applyBorder="1"/>
    <xf numFmtId="2" fontId="3" fillId="0" borderId="1" xfId="0" applyNumberFormat="1" applyFont="1" applyBorder="1" applyAlignment="1">
      <alignment wrapText="1"/>
    </xf>
    <xf numFmtId="0" fontId="10" fillId="0" borderId="4" xfId="1" applyFont="1" applyFill="1" applyBorder="1" applyAlignment="1"/>
    <xf numFmtId="0" fontId="0" fillId="0" borderId="11" xfId="0" applyBorder="1" applyAlignment="1"/>
    <xf numFmtId="0" fontId="0" fillId="0" borderId="12" xfId="0" applyBorder="1" applyAlignment="1"/>
    <xf numFmtId="0" fontId="10" fillId="0" borderId="1" xfId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7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/>
    </xf>
    <xf numFmtId="0" fontId="10" fillId="0" borderId="10" xfId="1" applyFont="1" applyFill="1" applyBorder="1" applyAlignment="1">
      <alignment horizontal="center"/>
    </xf>
    <xf numFmtId="49" fontId="5" fillId="0" borderId="12" xfId="2" applyNumberFormat="1" applyFill="1" applyBorder="1" applyAlignment="1" applyProtection="1">
      <alignment horizontal="center"/>
    </xf>
    <xf numFmtId="49" fontId="15" fillId="0" borderId="13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7" xfId="2" applyNumberFormat="1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2" borderId="0" xfId="0" applyFont="1" applyFill="1" applyAlignment="1"/>
    <xf numFmtId="0" fontId="0" fillId="2" borderId="0" xfId="0" applyFill="1" applyAlignment="1"/>
    <xf numFmtId="0" fontId="9" fillId="2" borderId="6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6" fillId="0" borderId="2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2" borderId="7" xfId="0" applyFill="1" applyBorder="1" applyAlignment="1">
      <alignment wrapText="1"/>
    </xf>
    <xf numFmtId="0" fontId="6" fillId="2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0" fillId="0" borderId="7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3" fillId="0" borderId="2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9" fillId="0" borderId="2" xfId="0" applyFont="1" applyFill="1" applyBorder="1" applyAlignment="1"/>
    <xf numFmtId="0" fontId="3" fillId="0" borderId="7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2" fontId="3" fillId="0" borderId="1" xfId="0" applyNumberFormat="1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tabSelected="1" zoomScale="120" zoomScaleNormal="120" workbookViewId="0">
      <selection activeCell="F47" sqref="F47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139</v>
      </c>
      <c r="C1" s="1"/>
    </row>
    <row r="2" spans="1:4" ht="15" customHeight="1" x14ac:dyDescent="0.25">
      <c r="A2" s="2" t="s">
        <v>56</v>
      </c>
      <c r="C2" s="4"/>
    </row>
    <row r="3" spans="1:4" ht="15.75" x14ac:dyDescent="0.25">
      <c r="B3" s="4" t="s">
        <v>11</v>
      </c>
      <c r="C3" s="23" t="s">
        <v>97</v>
      </c>
    </row>
    <row r="4" spans="1:4" ht="14.25" customHeight="1" x14ac:dyDescent="0.25">
      <c r="A4" s="21" t="s">
        <v>164</v>
      </c>
      <c r="C4" s="4"/>
    </row>
    <row r="5" spans="1:4" ht="15" customHeight="1" x14ac:dyDescent="0.25">
      <c r="A5" s="4" t="s">
        <v>9</v>
      </c>
      <c r="C5" s="4"/>
    </row>
    <row r="6" spans="1:4" s="22" customFormat="1" ht="12.75" customHeight="1" x14ac:dyDescent="0.25">
      <c r="A6" s="4" t="s">
        <v>57</v>
      </c>
      <c r="C6" s="20"/>
    </row>
    <row r="7" spans="1:4" s="22" customFormat="1" ht="12.75" customHeight="1" x14ac:dyDescent="0.2">
      <c r="A7" s="20"/>
      <c r="C7" s="20"/>
    </row>
    <row r="8" spans="1:4" s="3" customFormat="1" ht="15" customHeight="1" x14ac:dyDescent="0.25">
      <c r="A8" s="12" t="s">
        <v>0</v>
      </c>
      <c r="B8" s="13" t="s">
        <v>10</v>
      </c>
      <c r="C8" s="26" t="s">
        <v>163</v>
      </c>
      <c r="D8" s="126"/>
    </row>
    <row r="9" spans="1:4" s="3" customFormat="1" ht="12" customHeight="1" x14ac:dyDescent="0.25">
      <c r="A9" s="12" t="s">
        <v>1</v>
      </c>
      <c r="B9" s="13" t="s">
        <v>12</v>
      </c>
      <c r="C9" s="133" t="s">
        <v>13</v>
      </c>
      <c r="D9" s="134"/>
    </row>
    <row r="10" spans="1:4" s="3" customFormat="1" ht="24" customHeight="1" x14ac:dyDescent="0.25">
      <c r="A10" s="12" t="s">
        <v>2</v>
      </c>
      <c r="B10" s="14" t="s">
        <v>14</v>
      </c>
      <c r="C10" s="128" t="s">
        <v>94</v>
      </c>
      <c r="D10" s="129"/>
    </row>
    <row r="11" spans="1:4" s="3" customFormat="1" ht="15" customHeight="1" x14ac:dyDescent="0.25">
      <c r="A11" s="12" t="s">
        <v>3</v>
      </c>
      <c r="B11" s="13" t="s">
        <v>15</v>
      </c>
      <c r="C11" s="135" t="s">
        <v>16</v>
      </c>
      <c r="D11" s="136"/>
    </row>
    <row r="12" spans="1:4" s="3" customFormat="1" ht="15" customHeight="1" x14ac:dyDescent="0.25">
      <c r="A12" s="55" t="s">
        <v>4</v>
      </c>
      <c r="B12" s="122" t="s">
        <v>104</v>
      </c>
      <c r="C12" s="125" t="s">
        <v>105</v>
      </c>
      <c r="D12" s="125" t="s">
        <v>106</v>
      </c>
    </row>
    <row r="13" spans="1:4" s="3" customFormat="1" ht="15" customHeight="1" x14ac:dyDescent="0.25">
      <c r="A13" s="56"/>
      <c r="B13" s="123"/>
      <c r="C13" s="125" t="s">
        <v>107</v>
      </c>
      <c r="D13" s="125" t="s">
        <v>108</v>
      </c>
    </row>
    <row r="14" spans="1:4" s="3" customFormat="1" ht="15" customHeight="1" x14ac:dyDescent="0.25">
      <c r="A14" s="56"/>
      <c r="B14" s="123"/>
      <c r="C14" s="125" t="s">
        <v>109</v>
      </c>
      <c r="D14" s="125" t="s">
        <v>110</v>
      </c>
    </row>
    <row r="15" spans="1:4" s="3" customFormat="1" ht="15" customHeight="1" x14ac:dyDescent="0.25">
      <c r="A15" s="56"/>
      <c r="B15" s="123"/>
      <c r="C15" s="125" t="s">
        <v>111</v>
      </c>
      <c r="D15" s="125" t="s">
        <v>113</v>
      </c>
    </row>
    <row r="16" spans="1:4" s="3" customFormat="1" ht="15" customHeight="1" x14ac:dyDescent="0.25">
      <c r="A16" s="56"/>
      <c r="B16" s="123"/>
      <c r="C16" s="125" t="s">
        <v>112</v>
      </c>
      <c r="D16" s="125" t="s">
        <v>106</v>
      </c>
    </row>
    <row r="17" spans="1:4" s="3" customFormat="1" ht="15" customHeight="1" x14ac:dyDescent="0.25">
      <c r="A17" s="56"/>
      <c r="B17" s="123"/>
      <c r="C17" s="125" t="s">
        <v>114</v>
      </c>
      <c r="D17" s="125" t="s">
        <v>115</v>
      </c>
    </row>
    <row r="18" spans="1:4" s="3" customFormat="1" ht="15" customHeight="1" x14ac:dyDescent="0.25">
      <c r="A18" s="57"/>
      <c r="B18" s="124"/>
      <c r="C18" s="125" t="s">
        <v>116</v>
      </c>
      <c r="D18" s="125" t="s">
        <v>117</v>
      </c>
    </row>
    <row r="19" spans="1:4" s="3" customFormat="1" ht="14.25" customHeight="1" x14ac:dyDescent="0.25">
      <c r="A19" s="12" t="s">
        <v>5</v>
      </c>
      <c r="B19" s="13" t="s">
        <v>17</v>
      </c>
      <c r="C19" s="137" t="s">
        <v>118</v>
      </c>
      <c r="D19" s="138"/>
    </row>
    <row r="20" spans="1:4" s="3" customFormat="1" ht="23.25" x14ac:dyDescent="0.25">
      <c r="A20" s="12" t="s">
        <v>6</v>
      </c>
      <c r="B20" s="14" t="s">
        <v>18</v>
      </c>
      <c r="C20" s="139" t="s">
        <v>61</v>
      </c>
      <c r="D20" s="140"/>
    </row>
    <row r="21" spans="1:4" s="3" customFormat="1" ht="16.5" customHeight="1" x14ac:dyDescent="0.25">
      <c r="A21" s="12" t="s">
        <v>7</v>
      </c>
      <c r="B21" s="13" t="s">
        <v>19</v>
      </c>
      <c r="C21" s="128" t="s">
        <v>20</v>
      </c>
      <c r="D21" s="129"/>
    </row>
    <row r="22" spans="1:4" s="3" customFormat="1" ht="16.5" customHeight="1" x14ac:dyDescent="0.25">
      <c r="A22" s="24"/>
      <c r="B22" s="25"/>
      <c r="C22" s="24"/>
      <c r="D22" s="24"/>
    </row>
    <row r="23" spans="1:4" s="5" customFormat="1" ht="15.75" customHeight="1" x14ac:dyDescent="0.25">
      <c r="A23" s="8" t="s">
        <v>21</v>
      </c>
      <c r="B23" s="16"/>
      <c r="C23" s="16"/>
      <c r="D23" s="16"/>
    </row>
    <row r="24" spans="1:4" s="5" customFormat="1" ht="15.75" customHeight="1" x14ac:dyDescent="0.25">
      <c r="A24" s="15"/>
      <c r="B24" s="16"/>
      <c r="C24" s="16"/>
      <c r="D24" s="16"/>
    </row>
    <row r="25" spans="1:4" ht="21.75" customHeight="1" x14ac:dyDescent="0.25">
      <c r="A25" s="6"/>
      <c r="B25" s="17" t="s">
        <v>22</v>
      </c>
      <c r="C25" s="7" t="s">
        <v>23</v>
      </c>
      <c r="D25" s="9" t="s">
        <v>24</v>
      </c>
    </row>
    <row r="26" spans="1:4" s="5" customFormat="1" ht="28.5" customHeight="1" x14ac:dyDescent="0.25">
      <c r="A26" s="130" t="s">
        <v>28</v>
      </c>
      <c r="B26" s="131"/>
      <c r="C26" s="131"/>
      <c r="D26" s="132"/>
    </row>
    <row r="27" spans="1:4" s="5" customFormat="1" ht="15" customHeight="1" x14ac:dyDescent="0.25">
      <c r="A27" s="28"/>
      <c r="B27" s="29"/>
      <c r="C27" s="29"/>
      <c r="D27" s="30"/>
    </row>
    <row r="28" spans="1:4" ht="13.5" customHeight="1" x14ac:dyDescent="0.25">
      <c r="A28" s="7">
        <v>1</v>
      </c>
      <c r="B28" s="6" t="s">
        <v>25</v>
      </c>
      <c r="C28" s="6" t="s">
        <v>26</v>
      </c>
      <c r="D28" s="6" t="s">
        <v>27</v>
      </c>
    </row>
    <row r="29" spans="1:4" x14ac:dyDescent="0.25">
      <c r="A29" s="19" t="s">
        <v>29</v>
      </c>
      <c r="B29" s="18"/>
      <c r="C29" s="18"/>
      <c r="D29" s="18"/>
    </row>
    <row r="30" spans="1:4" ht="12.75" customHeight="1" x14ac:dyDescent="0.25">
      <c r="A30" s="7">
        <v>1</v>
      </c>
      <c r="B30" s="6" t="s">
        <v>30</v>
      </c>
      <c r="C30" s="6" t="s">
        <v>31</v>
      </c>
      <c r="D30" s="6" t="s">
        <v>32</v>
      </c>
    </row>
    <row r="31" spans="1:4" x14ac:dyDescent="0.25">
      <c r="A31" s="19" t="s">
        <v>47</v>
      </c>
      <c r="B31" s="18"/>
      <c r="C31" s="18"/>
      <c r="D31" s="18"/>
    </row>
    <row r="32" spans="1:4" ht="13.5" customHeight="1" x14ac:dyDescent="0.25">
      <c r="A32" s="19" t="s">
        <v>48</v>
      </c>
      <c r="B32" s="18"/>
      <c r="C32" s="18"/>
      <c r="D32" s="18"/>
    </row>
    <row r="33" spans="1:4" ht="12" customHeight="1" x14ac:dyDescent="0.25">
      <c r="A33" s="7">
        <v>1</v>
      </c>
      <c r="B33" s="6" t="s">
        <v>162</v>
      </c>
      <c r="C33" s="6" t="s">
        <v>121</v>
      </c>
      <c r="D33" s="6" t="s">
        <v>33</v>
      </c>
    </row>
    <row r="34" spans="1:4" x14ac:dyDescent="0.25">
      <c r="A34" s="19" t="s">
        <v>34</v>
      </c>
      <c r="B34" s="18"/>
      <c r="C34" s="18"/>
      <c r="D34" s="18"/>
    </row>
    <row r="35" spans="1:4" ht="14.25" customHeight="1" x14ac:dyDescent="0.25">
      <c r="A35" s="7">
        <v>1</v>
      </c>
      <c r="B35" s="6" t="s">
        <v>35</v>
      </c>
      <c r="C35" s="6" t="s">
        <v>26</v>
      </c>
      <c r="D35" s="6" t="s">
        <v>36</v>
      </c>
    </row>
    <row r="36" spans="1:4" ht="13.5" customHeight="1" x14ac:dyDescent="0.25">
      <c r="A36" s="19" t="s">
        <v>37</v>
      </c>
      <c r="B36" s="18"/>
      <c r="C36" s="18"/>
      <c r="D36" s="18"/>
    </row>
    <row r="37" spans="1:4" x14ac:dyDescent="0.25">
      <c r="A37" s="7">
        <v>1</v>
      </c>
      <c r="B37" s="6" t="s">
        <v>38</v>
      </c>
      <c r="C37" s="6" t="s">
        <v>26</v>
      </c>
      <c r="D37" s="6" t="s">
        <v>27</v>
      </c>
    </row>
    <row r="38" spans="1:4" x14ac:dyDescent="0.25">
      <c r="A38" s="27"/>
      <c r="B38" s="11"/>
      <c r="C38" s="11"/>
      <c r="D38" s="11"/>
    </row>
    <row r="39" spans="1:4" x14ac:dyDescent="0.25">
      <c r="A39" s="4" t="s">
        <v>55</v>
      </c>
      <c r="B39" s="18"/>
      <c r="C39" s="11"/>
      <c r="D39" s="11"/>
    </row>
    <row r="40" spans="1:4" x14ac:dyDescent="0.25">
      <c r="A40" s="7">
        <v>1</v>
      </c>
      <c r="B40" s="10" t="s">
        <v>39</v>
      </c>
      <c r="C40" s="127" t="s">
        <v>62</v>
      </c>
      <c r="D40" s="127"/>
    </row>
    <row r="41" spans="1:4" x14ac:dyDescent="0.25">
      <c r="A41" s="7">
        <v>2</v>
      </c>
      <c r="B41" s="10" t="s">
        <v>41</v>
      </c>
      <c r="C41" s="127" t="s">
        <v>98</v>
      </c>
      <c r="D41" s="127"/>
    </row>
    <row r="42" spans="1:4" ht="15" customHeight="1" x14ac:dyDescent="0.25">
      <c r="A42" s="7">
        <v>3</v>
      </c>
      <c r="B42" s="10" t="s">
        <v>42</v>
      </c>
      <c r="C42" s="127" t="s">
        <v>99</v>
      </c>
      <c r="D42" s="127"/>
    </row>
    <row r="43" spans="1:4" x14ac:dyDescent="0.25">
      <c r="A43" s="114">
        <v>4</v>
      </c>
      <c r="B43" s="10" t="s">
        <v>40</v>
      </c>
      <c r="C43" s="127" t="s">
        <v>100</v>
      </c>
      <c r="D43" s="127"/>
    </row>
    <row r="44" spans="1:4" x14ac:dyDescent="0.25">
      <c r="A44" s="114">
        <v>5</v>
      </c>
      <c r="B44" s="10" t="s">
        <v>43</v>
      </c>
      <c r="C44" s="127" t="s">
        <v>101</v>
      </c>
      <c r="D44" s="127"/>
    </row>
    <row r="45" spans="1:4" x14ac:dyDescent="0.25">
      <c r="A45" s="114">
        <v>6</v>
      </c>
      <c r="B45" s="10" t="s">
        <v>44</v>
      </c>
      <c r="C45" s="127" t="s">
        <v>140</v>
      </c>
      <c r="D45" s="127"/>
    </row>
    <row r="46" spans="1:4" ht="15" customHeight="1" x14ac:dyDescent="0.25">
      <c r="A46" s="114">
        <v>7</v>
      </c>
      <c r="B46" s="6" t="s">
        <v>45</v>
      </c>
      <c r="C46" s="141" t="s">
        <v>63</v>
      </c>
      <c r="D46" s="142"/>
    </row>
    <row r="47" spans="1:4" x14ac:dyDescent="0.25">
      <c r="A47" s="114">
        <v>8</v>
      </c>
      <c r="B47" s="6" t="s">
        <v>46</v>
      </c>
      <c r="C47" s="141" t="s">
        <v>141</v>
      </c>
      <c r="D47" s="142"/>
    </row>
    <row r="48" spans="1:4" x14ac:dyDescent="0.25">
      <c r="A48" s="114">
        <v>9</v>
      </c>
      <c r="B48" s="6" t="s">
        <v>123</v>
      </c>
      <c r="C48" s="141" t="s">
        <v>142</v>
      </c>
      <c r="D48" s="142"/>
    </row>
    <row r="49" spans="1:4" x14ac:dyDescent="0.25">
      <c r="A49" s="114">
        <v>10</v>
      </c>
      <c r="B49" s="63" t="s">
        <v>96</v>
      </c>
      <c r="C49" s="64" t="s">
        <v>102</v>
      </c>
      <c r="D49" s="64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99" fitToWidth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opLeftCell="A46" workbookViewId="0">
      <selection activeCell="K50" sqref="K50"/>
    </sheetView>
  </sheetViews>
  <sheetFormatPr defaultRowHeight="15" x14ac:dyDescent="0.25"/>
  <cols>
    <col min="1" max="1" width="15.85546875" customWidth="1"/>
    <col min="2" max="2" width="13.42578125" style="33" customWidth="1"/>
    <col min="3" max="3" width="8.5703125" style="90" customWidth="1"/>
    <col min="4" max="4" width="8.28515625" customWidth="1"/>
    <col min="5" max="5" width="9" customWidth="1"/>
    <col min="6" max="6" width="9.7109375" customWidth="1"/>
    <col min="7" max="7" width="9.85546875" style="95" customWidth="1"/>
    <col min="8" max="8" width="10.85546875" style="95" customWidth="1"/>
  </cols>
  <sheetData>
    <row r="1" spans="1:8" x14ac:dyDescent="0.25">
      <c r="A1" s="4" t="s">
        <v>125</v>
      </c>
      <c r="B1"/>
      <c r="C1" s="83"/>
      <c r="D1" s="39"/>
    </row>
    <row r="2" spans="1:8" ht="13.5" customHeight="1" x14ac:dyDescent="0.25">
      <c r="A2" s="4" t="s">
        <v>143</v>
      </c>
      <c r="B2"/>
      <c r="C2" s="83"/>
      <c r="D2" s="39"/>
    </row>
    <row r="3" spans="1:8" ht="56.25" customHeight="1" x14ac:dyDescent="0.25">
      <c r="A3" s="171" t="s">
        <v>69</v>
      </c>
      <c r="B3" s="164"/>
      <c r="C3" s="84" t="s">
        <v>70</v>
      </c>
      <c r="D3" s="31" t="s">
        <v>71</v>
      </c>
      <c r="E3" s="31" t="s">
        <v>72</v>
      </c>
      <c r="F3" s="31" t="s">
        <v>73</v>
      </c>
      <c r="G3" s="100" t="s">
        <v>74</v>
      </c>
      <c r="H3" s="96" t="s">
        <v>75</v>
      </c>
    </row>
    <row r="4" spans="1:8" ht="22.5" customHeight="1" x14ac:dyDescent="0.25">
      <c r="A4" s="174" t="s">
        <v>144</v>
      </c>
      <c r="B4" s="175"/>
      <c r="C4" s="84"/>
      <c r="D4" s="31">
        <v>570.59</v>
      </c>
      <c r="E4" s="31"/>
      <c r="F4" s="31"/>
      <c r="G4" s="100"/>
      <c r="H4" s="96"/>
    </row>
    <row r="5" spans="1:8" ht="18" customHeight="1" x14ac:dyDescent="0.25">
      <c r="A5" s="65" t="s">
        <v>126</v>
      </c>
      <c r="B5" s="66"/>
      <c r="C5" s="84"/>
      <c r="D5" s="31">
        <v>649.71</v>
      </c>
      <c r="E5" s="31"/>
      <c r="F5" s="31"/>
      <c r="G5" s="100"/>
      <c r="H5" s="96"/>
    </row>
    <row r="6" spans="1:8" ht="17.25" customHeight="1" x14ac:dyDescent="0.25">
      <c r="A6" s="65" t="s">
        <v>127</v>
      </c>
      <c r="B6" s="66"/>
      <c r="C6" s="84"/>
      <c r="D6" s="31">
        <v>-79.12</v>
      </c>
      <c r="E6" s="31"/>
      <c r="F6" s="31"/>
      <c r="G6" s="100"/>
      <c r="H6" s="96"/>
    </row>
    <row r="7" spans="1:8" ht="18" customHeight="1" x14ac:dyDescent="0.25">
      <c r="A7" s="173" t="s">
        <v>145</v>
      </c>
      <c r="B7" s="144"/>
      <c r="C7" s="144"/>
      <c r="D7" s="144"/>
      <c r="E7" s="144"/>
      <c r="F7" s="144"/>
      <c r="G7" s="144"/>
      <c r="H7" s="145"/>
    </row>
    <row r="8" spans="1:8" ht="15.75" customHeight="1" x14ac:dyDescent="0.25">
      <c r="A8" s="65"/>
      <c r="B8" s="66"/>
      <c r="C8" s="84"/>
      <c r="D8" s="31"/>
      <c r="E8" s="31"/>
      <c r="F8" s="31"/>
      <c r="G8" s="100"/>
      <c r="H8" s="96"/>
    </row>
    <row r="9" spans="1:8" ht="17.25" customHeight="1" x14ac:dyDescent="0.25">
      <c r="A9" s="171" t="s">
        <v>76</v>
      </c>
      <c r="B9" s="152"/>
      <c r="C9" s="85">
        <f>C13+C16+C19+C22+C25+C28</f>
        <v>21.490000000000002</v>
      </c>
      <c r="D9" s="35">
        <v>-75.489999999999995</v>
      </c>
      <c r="E9" s="32">
        <f>E13+E16+E19+E22+E25+E28</f>
        <v>618.99</v>
      </c>
      <c r="F9" s="32">
        <f>F13+F16+F19+F22+F25+F28</f>
        <v>614.81999999999994</v>
      </c>
      <c r="G9" s="99">
        <f>G13+G16+G19+G22+G25+G28</f>
        <v>614.81999999999994</v>
      </c>
      <c r="H9" s="77">
        <f>F9-E9+D9</f>
        <v>-79.660000000000068</v>
      </c>
    </row>
    <row r="10" spans="1:8" x14ac:dyDescent="0.25">
      <c r="A10" s="40" t="s">
        <v>77</v>
      </c>
      <c r="B10" s="41"/>
      <c r="C10" s="77">
        <f>C9-C11</f>
        <v>19.341000000000001</v>
      </c>
      <c r="D10" s="7">
        <v>-67.92</v>
      </c>
      <c r="E10" s="77">
        <f>E9-E11</f>
        <v>557.09100000000001</v>
      </c>
      <c r="F10" s="77">
        <f>F9-F11</f>
        <v>553.33799999999997</v>
      </c>
      <c r="G10" s="113">
        <f>G9-G11</f>
        <v>553.33799999999997</v>
      </c>
      <c r="H10" s="77">
        <f t="shared" ref="H10:H11" si="0">F10-E10+D10</f>
        <v>-71.673000000000044</v>
      </c>
    </row>
    <row r="11" spans="1:8" x14ac:dyDescent="0.25">
      <c r="A11" s="165" t="s">
        <v>78</v>
      </c>
      <c r="B11" s="144"/>
      <c r="C11" s="77">
        <f>C9*10%</f>
        <v>2.1490000000000005</v>
      </c>
      <c r="D11" s="7">
        <v>-7.57</v>
      </c>
      <c r="E11" s="77">
        <f>E9*10%</f>
        <v>61.899000000000001</v>
      </c>
      <c r="F11" s="77">
        <f>F9*10%</f>
        <v>61.481999999999999</v>
      </c>
      <c r="G11" s="113">
        <f>G9*10%</f>
        <v>61.481999999999999</v>
      </c>
      <c r="H11" s="77">
        <f t="shared" si="0"/>
        <v>-7.9870000000000019</v>
      </c>
    </row>
    <row r="12" spans="1:8" ht="12.75" customHeight="1" x14ac:dyDescent="0.25">
      <c r="A12" s="173" t="s">
        <v>79</v>
      </c>
      <c r="B12" s="151"/>
      <c r="C12" s="151"/>
      <c r="D12" s="151"/>
      <c r="E12" s="151"/>
      <c r="F12" s="151"/>
      <c r="G12" s="151"/>
      <c r="H12" s="152"/>
    </row>
    <row r="13" spans="1:8" x14ac:dyDescent="0.25">
      <c r="A13" s="169" t="s">
        <v>58</v>
      </c>
      <c r="B13" s="170"/>
      <c r="C13" s="85">
        <v>5.75</v>
      </c>
      <c r="D13" s="35">
        <v>-22.03</v>
      </c>
      <c r="E13" s="32">
        <v>165.71</v>
      </c>
      <c r="F13" s="32">
        <v>164.83</v>
      </c>
      <c r="G13" s="99">
        <f>F13</f>
        <v>164.83</v>
      </c>
      <c r="H13" s="77">
        <f t="shared" ref="H13:H30" si="1">F13-E13+D13</f>
        <v>-22.909999999999997</v>
      </c>
    </row>
    <row r="14" spans="1:8" x14ac:dyDescent="0.25">
      <c r="A14" s="40" t="s">
        <v>77</v>
      </c>
      <c r="B14" s="41"/>
      <c r="C14" s="77">
        <f>C13-C15</f>
        <v>5.1749999999999998</v>
      </c>
      <c r="D14" s="7">
        <f>D13-D15</f>
        <v>-19.830000000000002</v>
      </c>
      <c r="E14" s="77">
        <f>E13-E15</f>
        <v>149.13900000000001</v>
      </c>
      <c r="F14" s="77">
        <f>F13-F15</f>
        <v>148.34700000000001</v>
      </c>
      <c r="G14" s="77">
        <f>G13-G15</f>
        <v>148.34700000000001</v>
      </c>
      <c r="H14" s="77">
        <f t="shared" si="1"/>
        <v>-20.622000000000003</v>
      </c>
    </row>
    <row r="15" spans="1:8" x14ac:dyDescent="0.25">
      <c r="A15" s="165" t="s">
        <v>78</v>
      </c>
      <c r="B15" s="144"/>
      <c r="C15" s="77">
        <f>C13*10%</f>
        <v>0.57500000000000007</v>
      </c>
      <c r="D15" s="112">
        <v>-2.2000000000000002</v>
      </c>
      <c r="E15" s="77">
        <f>E13*10%</f>
        <v>16.571000000000002</v>
      </c>
      <c r="F15" s="77">
        <f>F13*10%</f>
        <v>16.483000000000001</v>
      </c>
      <c r="G15" s="77">
        <f>G13*10%</f>
        <v>16.483000000000001</v>
      </c>
      <c r="H15" s="77">
        <f t="shared" si="1"/>
        <v>-2.2880000000000011</v>
      </c>
    </row>
    <row r="16" spans="1:8" ht="23.25" customHeight="1" x14ac:dyDescent="0.25">
      <c r="A16" s="169" t="s">
        <v>49</v>
      </c>
      <c r="B16" s="170"/>
      <c r="C16" s="85">
        <v>3.51</v>
      </c>
      <c r="D16" s="35">
        <v>-13.18</v>
      </c>
      <c r="E16" s="7">
        <v>101.16</v>
      </c>
      <c r="F16" s="7">
        <v>101.84</v>
      </c>
      <c r="G16" s="77">
        <f>F16</f>
        <v>101.84</v>
      </c>
      <c r="H16" s="77">
        <f t="shared" si="1"/>
        <v>-12.499999999999993</v>
      </c>
    </row>
    <row r="17" spans="1:8" x14ac:dyDescent="0.25">
      <c r="A17" s="40" t="s">
        <v>77</v>
      </c>
      <c r="B17" s="41"/>
      <c r="C17" s="77">
        <f>C16-C18</f>
        <v>3.1589999999999998</v>
      </c>
      <c r="D17" s="7">
        <v>-11.86</v>
      </c>
      <c r="E17" s="77">
        <f>E16-E18</f>
        <v>91.043999999999997</v>
      </c>
      <c r="F17" s="77">
        <f>F16-F18</f>
        <v>91.656000000000006</v>
      </c>
      <c r="G17" s="77">
        <f>G16-G18</f>
        <v>91.656000000000006</v>
      </c>
      <c r="H17" s="77">
        <f t="shared" si="1"/>
        <v>-11.24799999999999</v>
      </c>
    </row>
    <row r="18" spans="1:8" ht="15" customHeight="1" x14ac:dyDescent="0.25">
      <c r="A18" s="165" t="s">
        <v>78</v>
      </c>
      <c r="B18" s="144"/>
      <c r="C18" s="77">
        <f>C16*10%</f>
        <v>0.35099999999999998</v>
      </c>
      <c r="D18" s="7">
        <v>-1.32</v>
      </c>
      <c r="E18" s="77">
        <f>E16*10%</f>
        <v>10.116</v>
      </c>
      <c r="F18" s="77">
        <f>F16*10%</f>
        <v>10.184000000000001</v>
      </c>
      <c r="G18" s="77">
        <f>G16*10%</f>
        <v>10.184000000000001</v>
      </c>
      <c r="H18" s="77">
        <f t="shared" si="1"/>
        <v>-1.2519999999999987</v>
      </c>
    </row>
    <row r="19" spans="1:8" ht="15.75" customHeight="1" x14ac:dyDescent="0.25">
      <c r="A19" s="169" t="s">
        <v>59</v>
      </c>
      <c r="B19" s="170"/>
      <c r="C19" s="84">
        <v>2.41</v>
      </c>
      <c r="D19" s="35">
        <v>-9.1199999999999992</v>
      </c>
      <c r="E19" s="32">
        <v>69.459999999999994</v>
      </c>
      <c r="F19" s="99">
        <v>69.099999999999994</v>
      </c>
      <c r="G19" s="99">
        <f>F19</f>
        <v>69.099999999999994</v>
      </c>
      <c r="H19" s="77">
        <f t="shared" si="1"/>
        <v>-9.4799999999999986</v>
      </c>
    </row>
    <row r="20" spans="1:8" ht="13.5" customHeight="1" x14ac:dyDescent="0.25">
      <c r="A20" s="40" t="s">
        <v>77</v>
      </c>
      <c r="B20" s="41"/>
      <c r="C20" s="77">
        <f>C19-C21</f>
        <v>2.169</v>
      </c>
      <c r="D20" s="7">
        <v>-8.2100000000000009</v>
      </c>
      <c r="E20" s="77">
        <f>E19-E21</f>
        <v>62.513999999999996</v>
      </c>
      <c r="F20" s="77">
        <f>F19-F21</f>
        <v>62.19</v>
      </c>
      <c r="G20" s="77">
        <f>G19-G21</f>
        <v>62.19</v>
      </c>
      <c r="H20" s="77">
        <f t="shared" si="1"/>
        <v>-8.5339999999999989</v>
      </c>
    </row>
    <row r="21" spans="1:8" ht="12.75" customHeight="1" x14ac:dyDescent="0.25">
      <c r="A21" s="165" t="s">
        <v>78</v>
      </c>
      <c r="B21" s="144"/>
      <c r="C21" s="77">
        <f>C19*10%</f>
        <v>0.24100000000000002</v>
      </c>
      <c r="D21" s="7">
        <v>-0.91</v>
      </c>
      <c r="E21" s="77">
        <f>E19*10%</f>
        <v>6.9459999999999997</v>
      </c>
      <c r="F21" s="77">
        <f>F19*10%</f>
        <v>6.91</v>
      </c>
      <c r="G21" s="77">
        <f>G19*10%</f>
        <v>6.91</v>
      </c>
      <c r="H21" s="77">
        <f t="shared" si="1"/>
        <v>-0.94599999999999962</v>
      </c>
    </row>
    <row r="22" spans="1:8" x14ac:dyDescent="0.25">
      <c r="A22" s="169" t="s">
        <v>95</v>
      </c>
      <c r="B22" s="172"/>
      <c r="C22" s="78">
        <v>1.1299999999999999</v>
      </c>
      <c r="D22" s="34">
        <v>-4.24</v>
      </c>
      <c r="E22" s="7">
        <v>32.56</v>
      </c>
      <c r="F22" s="7">
        <v>32.39</v>
      </c>
      <c r="G22" s="77">
        <f>F22</f>
        <v>32.39</v>
      </c>
      <c r="H22" s="77">
        <f t="shared" si="1"/>
        <v>-4.4100000000000019</v>
      </c>
    </row>
    <row r="23" spans="1:8" ht="14.25" customHeight="1" x14ac:dyDescent="0.25">
      <c r="A23" s="40" t="s">
        <v>77</v>
      </c>
      <c r="B23" s="41"/>
      <c r="C23" s="77">
        <f>C22-C24</f>
        <v>1.0169999999999999</v>
      </c>
      <c r="D23" s="7">
        <v>-3.82</v>
      </c>
      <c r="E23" s="77">
        <f>E22-E24</f>
        <v>29.304000000000002</v>
      </c>
      <c r="F23" s="77">
        <f>F22-F24</f>
        <v>29.151</v>
      </c>
      <c r="G23" s="77">
        <f>G22-G24</f>
        <v>29.151</v>
      </c>
      <c r="H23" s="77">
        <f t="shared" si="1"/>
        <v>-3.9730000000000021</v>
      </c>
    </row>
    <row r="24" spans="1:8" ht="14.25" customHeight="1" x14ac:dyDescent="0.25">
      <c r="A24" s="165" t="s">
        <v>78</v>
      </c>
      <c r="B24" s="166"/>
      <c r="C24" s="77">
        <f>C22*10%</f>
        <v>0.11299999999999999</v>
      </c>
      <c r="D24" s="7">
        <v>-0.42</v>
      </c>
      <c r="E24" s="77">
        <f>E22*10%</f>
        <v>3.2560000000000002</v>
      </c>
      <c r="F24" s="77">
        <f>F22*10%</f>
        <v>3.2390000000000003</v>
      </c>
      <c r="G24" s="77">
        <f>G22*10%</f>
        <v>3.2390000000000003</v>
      </c>
      <c r="H24" s="77">
        <f t="shared" si="1"/>
        <v>-0.43699999999999989</v>
      </c>
    </row>
    <row r="25" spans="1:8" ht="14.25" customHeight="1" x14ac:dyDescent="0.25">
      <c r="A25" s="10" t="s">
        <v>50</v>
      </c>
      <c r="B25" s="42"/>
      <c r="C25" s="78">
        <v>4.43</v>
      </c>
      <c r="D25" s="34">
        <v>-13.61</v>
      </c>
      <c r="E25" s="7">
        <v>127.69</v>
      </c>
      <c r="F25" s="77">
        <v>125</v>
      </c>
      <c r="G25" s="77">
        <f>F25</f>
        <v>125</v>
      </c>
      <c r="H25" s="77">
        <f t="shared" si="1"/>
        <v>-16.299999999999997</v>
      </c>
    </row>
    <row r="26" spans="1:8" ht="14.25" customHeight="1" x14ac:dyDescent="0.25">
      <c r="A26" s="40" t="s">
        <v>77</v>
      </c>
      <c r="B26" s="41"/>
      <c r="C26" s="77">
        <f>C25-C27</f>
        <v>3.9869999999999997</v>
      </c>
      <c r="D26" s="7">
        <v>-12.24</v>
      </c>
      <c r="E26" s="77">
        <f>E25-E27</f>
        <v>114.92099999999999</v>
      </c>
      <c r="F26" s="77">
        <f>F25-F27</f>
        <v>112.5</v>
      </c>
      <c r="G26" s="77">
        <f>G25-G27</f>
        <v>112.5</v>
      </c>
      <c r="H26" s="77">
        <f t="shared" si="1"/>
        <v>-14.660999999999992</v>
      </c>
    </row>
    <row r="27" spans="1:8" x14ac:dyDescent="0.25">
      <c r="A27" s="165" t="s">
        <v>78</v>
      </c>
      <c r="B27" s="144"/>
      <c r="C27" s="77">
        <f>C25*10%</f>
        <v>0.443</v>
      </c>
      <c r="D27" s="7">
        <v>-1.37</v>
      </c>
      <c r="E27" s="77">
        <f>E25*10%</f>
        <v>12.769</v>
      </c>
      <c r="F27" s="77">
        <f>F25*10%</f>
        <v>12.5</v>
      </c>
      <c r="G27" s="77">
        <f>G25*10%</f>
        <v>12.5</v>
      </c>
      <c r="H27" s="77">
        <f t="shared" si="1"/>
        <v>-1.6390000000000002</v>
      </c>
    </row>
    <row r="28" spans="1:8" x14ac:dyDescent="0.25">
      <c r="A28" s="180" t="s">
        <v>51</v>
      </c>
      <c r="B28" s="181"/>
      <c r="C28" s="94">
        <v>4.26</v>
      </c>
      <c r="D28" s="82">
        <v>-13.32</v>
      </c>
      <c r="E28" s="81">
        <v>122.41</v>
      </c>
      <c r="F28" s="81">
        <v>121.66</v>
      </c>
      <c r="G28" s="101">
        <f>F28</f>
        <v>121.66</v>
      </c>
      <c r="H28" s="77">
        <f>F28-E28+D28</f>
        <v>-14.07</v>
      </c>
    </row>
    <row r="29" spans="1:8" x14ac:dyDescent="0.25">
      <c r="A29" s="40" t="s">
        <v>77</v>
      </c>
      <c r="B29" s="41"/>
      <c r="C29" s="77">
        <f>C28-C30</f>
        <v>3.8339999999999996</v>
      </c>
      <c r="D29" s="7">
        <v>-11.99</v>
      </c>
      <c r="E29" s="77">
        <f>E28-E30</f>
        <v>110.82</v>
      </c>
      <c r="F29" s="77">
        <f>F28-F30</f>
        <v>110.19</v>
      </c>
      <c r="G29" s="77">
        <f>G28-G30</f>
        <v>110.19</v>
      </c>
      <c r="H29" s="77">
        <f t="shared" si="1"/>
        <v>-12.619999999999996</v>
      </c>
    </row>
    <row r="30" spans="1:8" x14ac:dyDescent="0.25">
      <c r="A30" s="165" t="s">
        <v>78</v>
      </c>
      <c r="B30" s="144"/>
      <c r="C30" s="77">
        <f>C28*10%</f>
        <v>0.42599999999999999</v>
      </c>
      <c r="D30" s="115">
        <v>-1.33</v>
      </c>
      <c r="E30" s="115">
        <v>11.59</v>
      </c>
      <c r="F30" s="115">
        <v>11.47</v>
      </c>
      <c r="G30" s="115">
        <v>11.47</v>
      </c>
      <c r="H30" s="115">
        <f t="shared" si="1"/>
        <v>-1.4499999999999993</v>
      </c>
    </row>
    <row r="31" spans="1:8" ht="13.5" customHeight="1" x14ac:dyDescent="0.25">
      <c r="A31" s="53"/>
      <c r="B31" s="54"/>
      <c r="C31" s="77"/>
      <c r="D31" s="115"/>
      <c r="E31" s="115"/>
      <c r="F31" s="115"/>
      <c r="G31" s="102"/>
      <c r="H31" s="115"/>
    </row>
    <row r="32" spans="1:8" ht="16.5" customHeight="1" x14ac:dyDescent="0.25">
      <c r="A32" s="171" t="s">
        <v>52</v>
      </c>
      <c r="B32" s="164"/>
      <c r="C32" s="78">
        <v>7.93</v>
      </c>
      <c r="D32" s="78">
        <v>633.78</v>
      </c>
      <c r="E32" s="78">
        <v>228.56</v>
      </c>
      <c r="F32" s="78">
        <v>227.38</v>
      </c>
      <c r="G32" s="103">
        <f>G33+G34</f>
        <v>141.91800000000001</v>
      </c>
      <c r="H32" s="78">
        <f>F32-E32+D32+F32-G32</f>
        <v>718.0619999999999</v>
      </c>
    </row>
    <row r="33" spans="1:10" ht="14.25" customHeight="1" x14ac:dyDescent="0.25">
      <c r="A33" s="58" t="s">
        <v>80</v>
      </c>
      <c r="B33" s="59"/>
      <c r="C33" s="77">
        <f>C32-C34</f>
        <v>7.1369999999999996</v>
      </c>
      <c r="D33" s="78">
        <v>634.35</v>
      </c>
      <c r="E33" s="115">
        <f>E32-E34</f>
        <v>205.70400000000001</v>
      </c>
      <c r="F33" s="115">
        <f>F32-F34</f>
        <v>204.642</v>
      </c>
      <c r="G33" s="104">
        <f>G63</f>
        <v>119.18</v>
      </c>
      <c r="H33" s="78">
        <f t="shared" ref="H33:H34" si="2">F33-E33+D33+F33-G33</f>
        <v>718.75</v>
      </c>
      <c r="J33" s="95"/>
    </row>
    <row r="34" spans="1:10" ht="15.75" customHeight="1" x14ac:dyDescent="0.25">
      <c r="A34" s="165" t="s">
        <v>78</v>
      </c>
      <c r="B34" s="144"/>
      <c r="C34" s="77">
        <f>C32*10%</f>
        <v>0.79300000000000004</v>
      </c>
      <c r="D34" s="115">
        <v>-0.56999999999999995</v>
      </c>
      <c r="E34" s="115">
        <f>E32*10%</f>
        <v>22.856000000000002</v>
      </c>
      <c r="F34" s="115">
        <f>F32*10%</f>
        <v>22.738</v>
      </c>
      <c r="G34" s="115">
        <f>F34</f>
        <v>22.738</v>
      </c>
      <c r="H34" s="78">
        <f t="shared" si="2"/>
        <v>-0.68800000000000239</v>
      </c>
    </row>
    <row r="35" spans="1:10" ht="7.5" customHeight="1" x14ac:dyDescent="0.25">
      <c r="A35" s="80"/>
      <c r="B35" s="79"/>
      <c r="C35" s="77"/>
      <c r="D35" s="115"/>
      <c r="E35" s="115"/>
      <c r="F35" s="115"/>
      <c r="G35" s="115"/>
      <c r="H35" s="78"/>
    </row>
    <row r="36" spans="1:10" ht="15.75" customHeight="1" x14ac:dyDescent="0.25">
      <c r="A36" s="157" t="s">
        <v>130</v>
      </c>
      <c r="B36" s="158"/>
      <c r="C36" s="77"/>
      <c r="D36" s="78">
        <v>-3.06</v>
      </c>
      <c r="E36" s="78">
        <f>E38+E39+E40+E41</f>
        <v>71.05</v>
      </c>
      <c r="F36" s="78">
        <f>F38+F39+F40+F41</f>
        <v>68.92</v>
      </c>
      <c r="G36" s="78">
        <f>G38+G39+G40+G41</f>
        <v>68.92</v>
      </c>
      <c r="H36" s="78">
        <f>F36-E36+D36+F36-G36</f>
        <v>-5.1899999999999977</v>
      </c>
    </row>
    <row r="37" spans="1:10" ht="9.75" customHeight="1" x14ac:dyDescent="0.25">
      <c r="A37" s="40" t="s">
        <v>131</v>
      </c>
      <c r="B37" s="69"/>
      <c r="C37" s="77"/>
      <c r="D37" s="115"/>
      <c r="E37" s="115"/>
      <c r="F37" s="115"/>
      <c r="G37" s="115"/>
      <c r="H37" s="78"/>
    </row>
    <row r="38" spans="1:10" ht="15.75" customHeight="1" x14ac:dyDescent="0.25">
      <c r="A38" s="155" t="s">
        <v>132</v>
      </c>
      <c r="B38" s="156"/>
      <c r="C38" s="77"/>
      <c r="D38" s="115">
        <v>-0.19</v>
      </c>
      <c r="E38" s="115">
        <v>3.91</v>
      </c>
      <c r="F38" s="115">
        <v>3.78</v>
      </c>
      <c r="G38" s="115">
        <f>F38</f>
        <v>3.78</v>
      </c>
      <c r="H38" s="78">
        <f>F38-E38+D38+F38-G38</f>
        <v>-0.32000000000000028</v>
      </c>
    </row>
    <row r="39" spans="1:10" ht="15.75" customHeight="1" x14ac:dyDescent="0.25">
      <c r="A39" s="155" t="s">
        <v>133</v>
      </c>
      <c r="B39" s="156"/>
      <c r="C39" s="77"/>
      <c r="D39" s="115">
        <v>-0.41</v>
      </c>
      <c r="E39" s="115">
        <v>18</v>
      </c>
      <c r="F39" s="115">
        <v>17.48</v>
      </c>
      <c r="G39" s="115">
        <f t="shared" ref="G39:G41" si="3">F39</f>
        <v>17.48</v>
      </c>
      <c r="H39" s="78">
        <f t="shared" ref="H39:H41" si="4">F39-E39+D39+F39-G39</f>
        <v>-0.92999999999999972</v>
      </c>
    </row>
    <row r="40" spans="1:10" ht="15.75" customHeight="1" x14ac:dyDescent="0.25">
      <c r="A40" s="155" t="s">
        <v>134</v>
      </c>
      <c r="B40" s="156"/>
      <c r="C40" s="77"/>
      <c r="D40" s="115">
        <v>-2.29</v>
      </c>
      <c r="E40" s="115">
        <v>45.18</v>
      </c>
      <c r="F40" s="115">
        <v>43.85</v>
      </c>
      <c r="G40" s="115">
        <f t="shared" si="3"/>
        <v>43.85</v>
      </c>
      <c r="H40" s="78">
        <f t="shared" si="4"/>
        <v>-3.6199999999999974</v>
      </c>
    </row>
    <row r="41" spans="1:10" ht="15.75" customHeight="1" x14ac:dyDescent="0.25">
      <c r="A41" s="155" t="s">
        <v>135</v>
      </c>
      <c r="B41" s="156"/>
      <c r="C41" s="77"/>
      <c r="D41" s="115">
        <v>-0.17</v>
      </c>
      <c r="E41" s="115">
        <v>3.96</v>
      </c>
      <c r="F41" s="115">
        <v>3.81</v>
      </c>
      <c r="G41" s="115">
        <f t="shared" si="3"/>
        <v>3.81</v>
      </c>
      <c r="H41" s="78">
        <f t="shared" si="4"/>
        <v>-0.31999999999999984</v>
      </c>
    </row>
    <row r="42" spans="1:10" ht="16.5" customHeight="1" x14ac:dyDescent="0.25">
      <c r="A42" s="157" t="s">
        <v>122</v>
      </c>
      <c r="B42" s="158"/>
      <c r="C42" s="78"/>
      <c r="D42" s="78"/>
      <c r="E42" s="78">
        <f>E9+E32+E36</f>
        <v>918.59999999999991</v>
      </c>
      <c r="F42" s="78">
        <f>F9+F32+F36</f>
        <v>911.11999999999989</v>
      </c>
      <c r="G42" s="78">
        <f>G9+G32+G36</f>
        <v>825.6579999999999</v>
      </c>
      <c r="H42" s="115"/>
    </row>
    <row r="43" spans="1:10" ht="11.25" customHeight="1" x14ac:dyDescent="0.25">
      <c r="A43" s="67"/>
      <c r="B43" s="68"/>
      <c r="C43" s="78"/>
      <c r="D43" s="78"/>
      <c r="E43" s="78"/>
      <c r="F43" s="78"/>
      <c r="G43" s="103"/>
      <c r="H43" s="115"/>
    </row>
    <row r="44" spans="1:10" ht="0.75" hidden="1" customHeight="1" x14ac:dyDescent="0.25">
      <c r="A44" s="168" t="s">
        <v>137</v>
      </c>
      <c r="B44" s="168"/>
      <c r="C44" s="182">
        <v>200</v>
      </c>
      <c r="D44" s="167">
        <v>8.5</v>
      </c>
      <c r="E44" s="167">
        <v>2.4</v>
      </c>
      <c r="F44" s="167">
        <v>2.4</v>
      </c>
      <c r="G44" s="167">
        <f>G46</f>
        <v>0.40800000000000003</v>
      </c>
      <c r="H44" s="78"/>
    </row>
    <row r="45" spans="1:10" ht="18" customHeight="1" x14ac:dyDescent="0.25">
      <c r="A45" s="168"/>
      <c r="B45" s="168"/>
      <c r="C45" s="182"/>
      <c r="D45" s="167"/>
      <c r="E45" s="167"/>
      <c r="F45" s="167"/>
      <c r="G45" s="167"/>
      <c r="H45" s="109">
        <f>D44+F44-G44</f>
        <v>10.492000000000001</v>
      </c>
    </row>
    <row r="46" spans="1:10" ht="19.5" customHeight="1" x14ac:dyDescent="0.25">
      <c r="A46" s="180" t="s">
        <v>60</v>
      </c>
      <c r="B46" s="181"/>
      <c r="C46" s="110">
        <f>C44*17%</f>
        <v>34</v>
      </c>
      <c r="D46" s="110">
        <v>0</v>
      </c>
      <c r="E46" s="110">
        <f>E44*17%</f>
        <v>0.40800000000000003</v>
      </c>
      <c r="F46" s="110">
        <f>F44*17%</f>
        <v>0.40800000000000003</v>
      </c>
      <c r="G46" s="111">
        <f>F46</f>
        <v>0.40800000000000003</v>
      </c>
      <c r="H46" s="110">
        <v>0</v>
      </c>
    </row>
    <row r="47" spans="1:10" ht="14.25" customHeight="1" x14ac:dyDescent="0.25">
      <c r="A47" s="176" t="s">
        <v>138</v>
      </c>
      <c r="B47" s="177"/>
      <c r="C47" s="86">
        <v>150</v>
      </c>
      <c r="D47" s="86">
        <v>6.86</v>
      </c>
      <c r="E47" s="86">
        <v>0</v>
      </c>
      <c r="F47" s="86">
        <v>0</v>
      </c>
      <c r="G47" s="86">
        <v>0</v>
      </c>
      <c r="H47" s="70">
        <f>D47+F47-G47</f>
        <v>6.86</v>
      </c>
    </row>
    <row r="48" spans="1:10" ht="16.5" customHeight="1" x14ac:dyDescent="0.25">
      <c r="A48" s="178"/>
      <c r="B48" s="179"/>
      <c r="C48" s="77"/>
      <c r="D48" s="115"/>
      <c r="E48" s="115"/>
      <c r="F48" s="115"/>
      <c r="G48" s="115"/>
      <c r="H48" s="78"/>
    </row>
    <row r="49" spans="1:8" ht="15" customHeight="1" x14ac:dyDescent="0.25">
      <c r="A49" s="157" t="s">
        <v>122</v>
      </c>
      <c r="B49" s="158"/>
      <c r="C49" s="77"/>
      <c r="D49" s="115"/>
      <c r="E49" s="78">
        <f>E42+E44+E47</f>
        <v>920.99999999999989</v>
      </c>
      <c r="F49" s="78">
        <f>F42+F44+F47</f>
        <v>913.51999999999987</v>
      </c>
      <c r="G49" s="78">
        <f>G42+G44+G47</f>
        <v>826.06599999999992</v>
      </c>
      <c r="H49" s="115"/>
    </row>
    <row r="50" spans="1:8" ht="15.75" customHeight="1" x14ac:dyDescent="0.25">
      <c r="A50" s="148" t="s">
        <v>128</v>
      </c>
      <c r="B50" s="153"/>
      <c r="C50" s="86"/>
      <c r="D50" s="86">
        <f>D4</f>
        <v>570.59</v>
      </c>
      <c r="E50" s="70"/>
      <c r="F50" s="70"/>
      <c r="G50" s="86"/>
      <c r="H50" s="86">
        <f>F49-E49+D50+F49-G49</f>
        <v>650.56399999999996</v>
      </c>
    </row>
    <row r="51" spans="1:8" ht="22.5" customHeight="1" x14ac:dyDescent="0.25">
      <c r="A51" s="148" t="s">
        <v>146</v>
      </c>
      <c r="B51" s="148"/>
      <c r="C51" s="87"/>
      <c r="D51" s="87"/>
      <c r="E51" s="70"/>
      <c r="F51" s="70"/>
      <c r="G51" s="70"/>
      <c r="H51" s="70">
        <f>H52+H53</f>
        <v>650.56399999999985</v>
      </c>
    </row>
    <row r="52" spans="1:8" ht="13.5" customHeight="1" x14ac:dyDescent="0.25">
      <c r="A52" s="148" t="s">
        <v>126</v>
      </c>
      <c r="B52" s="149"/>
      <c r="C52" s="87"/>
      <c r="D52" s="87"/>
      <c r="E52" s="70"/>
      <c r="F52" s="70"/>
      <c r="G52" s="70"/>
      <c r="H52" s="70">
        <f>H33+H45+H47</f>
        <v>736.10199999999998</v>
      </c>
    </row>
    <row r="53" spans="1:8" ht="17.25" customHeight="1" x14ac:dyDescent="0.25">
      <c r="A53" s="148" t="s">
        <v>127</v>
      </c>
      <c r="B53" s="153"/>
      <c r="C53" s="87"/>
      <c r="D53" s="87"/>
      <c r="E53" s="70"/>
      <c r="F53" s="70"/>
      <c r="G53" s="70"/>
      <c r="H53" s="70">
        <f>H9+H34+H36</f>
        <v>-85.538000000000068</v>
      </c>
    </row>
    <row r="54" spans="1:8" ht="17.25" customHeight="1" x14ac:dyDescent="0.25">
      <c r="A54" s="71"/>
      <c r="B54" s="72"/>
      <c r="C54" s="88"/>
      <c r="D54" s="73"/>
      <c r="E54" s="74"/>
      <c r="F54" s="75"/>
      <c r="G54" s="74"/>
      <c r="H54" s="76"/>
    </row>
    <row r="55" spans="1:8" ht="14.25" customHeight="1" x14ac:dyDescent="0.25">
      <c r="A55" s="62"/>
      <c r="B55" s="61"/>
      <c r="C55" s="89"/>
      <c r="D55" s="61"/>
      <c r="E55" s="61"/>
      <c r="F55" s="61"/>
      <c r="G55" s="89"/>
      <c r="H55" s="89"/>
    </row>
    <row r="56" spans="1:8" x14ac:dyDescent="0.25">
      <c r="A56" s="20" t="s">
        <v>147</v>
      </c>
      <c r="D56" s="22"/>
      <c r="E56" s="22"/>
      <c r="F56" s="22"/>
      <c r="G56" s="105"/>
    </row>
    <row r="57" spans="1:8" ht="15.75" x14ac:dyDescent="0.25">
      <c r="A57" s="143" t="s">
        <v>64</v>
      </c>
      <c r="B57" s="144"/>
      <c r="C57" s="144"/>
      <c r="D57" s="145"/>
      <c r="E57" s="36" t="s">
        <v>65</v>
      </c>
      <c r="F57" s="36" t="s">
        <v>66</v>
      </c>
      <c r="G57" s="106" t="s">
        <v>124</v>
      </c>
      <c r="H57" s="97"/>
    </row>
    <row r="58" spans="1:8" x14ac:dyDescent="0.25">
      <c r="A58" s="150" t="s">
        <v>119</v>
      </c>
      <c r="B58" s="151"/>
      <c r="C58" s="151"/>
      <c r="D58" s="152"/>
      <c r="E58" s="37">
        <v>43525</v>
      </c>
      <c r="F58" s="36">
        <v>2</v>
      </c>
      <c r="G58" s="106">
        <v>1.22</v>
      </c>
      <c r="H58" s="98" t="s">
        <v>129</v>
      </c>
    </row>
    <row r="59" spans="1:8" x14ac:dyDescent="0.25">
      <c r="A59" s="150" t="s">
        <v>151</v>
      </c>
      <c r="B59" s="151"/>
      <c r="C59" s="151"/>
      <c r="D59" s="152"/>
      <c r="E59" s="37">
        <v>43586</v>
      </c>
      <c r="F59" s="36">
        <v>2</v>
      </c>
      <c r="G59" s="106">
        <v>6.64</v>
      </c>
      <c r="H59" s="98" t="s">
        <v>152</v>
      </c>
    </row>
    <row r="60" spans="1:8" x14ac:dyDescent="0.25">
      <c r="A60" s="150" t="s">
        <v>153</v>
      </c>
      <c r="B60" s="151"/>
      <c r="C60" s="151"/>
      <c r="D60" s="152"/>
      <c r="E60" s="37">
        <v>43647</v>
      </c>
      <c r="F60" s="36" t="s">
        <v>154</v>
      </c>
      <c r="G60" s="106">
        <v>41.32</v>
      </c>
      <c r="H60" s="98" t="s">
        <v>155</v>
      </c>
    </row>
    <row r="61" spans="1:8" ht="24.75" customHeight="1" x14ac:dyDescent="0.25">
      <c r="A61" s="150" t="s">
        <v>158</v>
      </c>
      <c r="B61" s="151"/>
      <c r="C61" s="151"/>
      <c r="D61" s="152"/>
      <c r="E61" s="37">
        <v>43739</v>
      </c>
      <c r="F61" s="36" t="s">
        <v>156</v>
      </c>
      <c r="G61" s="106">
        <v>60</v>
      </c>
      <c r="H61" s="121" t="s">
        <v>157</v>
      </c>
    </row>
    <row r="62" spans="1:8" ht="25.5" customHeight="1" x14ac:dyDescent="0.25">
      <c r="A62" s="150" t="s">
        <v>159</v>
      </c>
      <c r="B62" s="151"/>
      <c r="C62" s="151"/>
      <c r="D62" s="152"/>
      <c r="E62" s="37">
        <v>43739</v>
      </c>
      <c r="F62" s="36" t="s">
        <v>156</v>
      </c>
      <c r="G62" s="106">
        <v>10</v>
      </c>
      <c r="H62" s="121" t="s">
        <v>160</v>
      </c>
    </row>
    <row r="63" spans="1:8" s="4" customFormat="1" x14ac:dyDescent="0.25">
      <c r="A63" s="162" t="s">
        <v>8</v>
      </c>
      <c r="B63" s="163"/>
      <c r="C63" s="163"/>
      <c r="D63" s="164"/>
      <c r="E63" s="117"/>
      <c r="F63" s="118"/>
      <c r="G63" s="119">
        <f>SUM(G58:G62)</f>
        <v>119.18</v>
      </c>
      <c r="H63" s="120"/>
    </row>
    <row r="64" spans="1:8" x14ac:dyDescent="0.25">
      <c r="A64" s="20" t="s">
        <v>53</v>
      </c>
      <c r="D64" s="22"/>
      <c r="E64" s="22"/>
      <c r="F64" s="22"/>
      <c r="G64" s="105"/>
    </row>
    <row r="65" spans="1:8" x14ac:dyDescent="0.25">
      <c r="A65" s="20" t="s">
        <v>54</v>
      </c>
      <c r="D65" s="22"/>
      <c r="E65" s="22"/>
      <c r="F65" s="22"/>
      <c r="G65" s="105"/>
    </row>
    <row r="66" spans="1:8" ht="40.5" customHeight="1" x14ac:dyDescent="0.25">
      <c r="A66" s="143" t="s">
        <v>67</v>
      </c>
      <c r="B66" s="144"/>
      <c r="C66" s="144"/>
      <c r="D66" s="144"/>
      <c r="E66" s="145"/>
      <c r="F66" s="38" t="s">
        <v>66</v>
      </c>
      <c r="G66" s="107" t="s">
        <v>161</v>
      </c>
    </row>
    <row r="67" spans="1:8" x14ac:dyDescent="0.25">
      <c r="A67" s="143" t="s">
        <v>68</v>
      </c>
      <c r="B67" s="144"/>
      <c r="C67" s="144"/>
      <c r="D67" s="144"/>
      <c r="E67" s="145"/>
      <c r="F67" s="36">
        <v>2</v>
      </c>
      <c r="G67" s="106">
        <v>368.58</v>
      </c>
    </row>
    <row r="68" spans="1:8" x14ac:dyDescent="0.25">
      <c r="A68" s="43"/>
      <c r="B68" s="44"/>
      <c r="C68" s="91"/>
      <c r="D68" s="44"/>
      <c r="E68" s="44"/>
      <c r="F68" s="45"/>
      <c r="G68" s="108"/>
    </row>
    <row r="69" spans="1:8" x14ac:dyDescent="0.25">
      <c r="A69" s="49" t="s">
        <v>81</v>
      </c>
      <c r="B69" s="50"/>
      <c r="C69" s="92"/>
      <c r="D69" s="50"/>
      <c r="E69" s="50"/>
      <c r="F69" s="36"/>
      <c r="G69" s="106"/>
    </row>
    <row r="70" spans="1:8" x14ac:dyDescent="0.25">
      <c r="A70" s="143" t="s">
        <v>82</v>
      </c>
      <c r="B70" s="161"/>
      <c r="C70" s="141" t="s">
        <v>83</v>
      </c>
      <c r="D70" s="161"/>
      <c r="E70" s="36" t="s">
        <v>84</v>
      </c>
      <c r="F70" s="36" t="s">
        <v>85</v>
      </c>
      <c r="G70" s="106" t="s">
        <v>86</v>
      </c>
    </row>
    <row r="71" spans="1:8" x14ac:dyDescent="0.25">
      <c r="A71" s="143" t="s">
        <v>103</v>
      </c>
      <c r="B71" s="161"/>
      <c r="C71" s="141" t="s">
        <v>63</v>
      </c>
      <c r="D71" s="145"/>
      <c r="E71" s="36">
        <v>4</v>
      </c>
      <c r="F71" s="36" t="s">
        <v>63</v>
      </c>
      <c r="G71" s="106" t="s">
        <v>63</v>
      </c>
    </row>
    <row r="72" spans="1:8" x14ac:dyDescent="0.25">
      <c r="A72" s="46"/>
      <c r="B72" s="47"/>
      <c r="C72" s="93"/>
      <c r="D72" s="48"/>
      <c r="E72" s="45"/>
      <c r="F72" s="45"/>
      <c r="G72" s="108"/>
    </row>
    <row r="73" spans="1:8" x14ac:dyDescent="0.25">
      <c r="A73" s="20" t="s">
        <v>120</v>
      </c>
      <c r="F73" s="52"/>
    </row>
    <row r="74" spans="1:8" x14ac:dyDescent="0.25">
      <c r="A74" s="20"/>
      <c r="F74" s="52"/>
    </row>
    <row r="75" spans="1:8" x14ac:dyDescent="0.25">
      <c r="A75" s="146" t="s">
        <v>148</v>
      </c>
      <c r="B75" s="147"/>
      <c r="C75" s="147"/>
      <c r="D75" s="147"/>
      <c r="E75" s="147"/>
      <c r="F75" s="147"/>
      <c r="G75" s="147"/>
      <c r="H75" s="116"/>
    </row>
    <row r="76" spans="1:8" ht="28.5" customHeight="1" x14ac:dyDescent="0.25">
      <c r="A76" s="159" t="s">
        <v>149</v>
      </c>
      <c r="B76" s="160"/>
      <c r="C76" s="160"/>
      <c r="D76" s="160"/>
      <c r="E76" s="160"/>
      <c r="F76" s="160"/>
      <c r="G76" s="160"/>
      <c r="H76" s="160"/>
    </row>
    <row r="77" spans="1:8" ht="12" customHeight="1" x14ac:dyDescent="0.25">
      <c r="A77" s="154" t="s">
        <v>136</v>
      </c>
      <c r="B77" s="154"/>
      <c r="C77" s="154"/>
      <c r="D77" s="154"/>
      <c r="E77" s="154"/>
      <c r="F77" s="154"/>
      <c r="G77" s="154"/>
      <c r="H77" s="116"/>
    </row>
    <row r="78" spans="1:8" ht="27" customHeight="1" x14ac:dyDescent="0.25">
      <c r="A78" s="154"/>
      <c r="B78" s="154"/>
      <c r="C78" s="154"/>
      <c r="D78" s="154"/>
      <c r="E78" s="154"/>
      <c r="F78" s="154"/>
      <c r="G78" s="154"/>
      <c r="H78" s="116"/>
    </row>
    <row r="79" spans="1:8" ht="12" hidden="1" customHeight="1" x14ac:dyDescent="0.25">
      <c r="A79" s="154"/>
      <c r="B79" s="154"/>
      <c r="C79" s="154"/>
      <c r="D79" s="154"/>
      <c r="E79" s="154"/>
      <c r="F79" s="154"/>
      <c r="G79" s="154"/>
      <c r="H79" s="116"/>
    </row>
    <row r="80" spans="1:8" x14ac:dyDescent="0.25">
      <c r="A80" s="60"/>
      <c r="B80" s="60"/>
      <c r="C80" s="89"/>
      <c r="D80" s="60"/>
      <c r="E80" s="60"/>
      <c r="F80" s="60"/>
      <c r="G80" s="89"/>
    </row>
    <row r="81" spans="1:5" x14ac:dyDescent="0.25">
      <c r="A81" s="22" t="s">
        <v>87</v>
      </c>
      <c r="B81" s="51"/>
    </row>
    <row r="82" spans="1:5" x14ac:dyDescent="0.25">
      <c r="A82" s="22" t="s">
        <v>88</v>
      </c>
      <c r="B82" s="51"/>
      <c r="E82" s="22" t="s">
        <v>90</v>
      </c>
    </row>
    <row r="83" spans="1:5" x14ac:dyDescent="0.25">
      <c r="A83" s="22" t="s">
        <v>89</v>
      </c>
      <c r="B83" s="51"/>
    </row>
    <row r="84" spans="1:5" x14ac:dyDescent="0.25">
      <c r="A84" s="22"/>
      <c r="B84" s="51"/>
    </row>
    <row r="85" spans="1:5" x14ac:dyDescent="0.25">
      <c r="A85" s="18" t="s">
        <v>91</v>
      </c>
    </row>
    <row r="86" spans="1:5" x14ac:dyDescent="0.25">
      <c r="A86" s="18" t="s">
        <v>92</v>
      </c>
    </row>
    <row r="87" spans="1:5" x14ac:dyDescent="0.25">
      <c r="A87" s="18" t="s">
        <v>150</v>
      </c>
    </row>
    <row r="88" spans="1:5" x14ac:dyDescent="0.25">
      <c r="A88" s="18" t="s">
        <v>93</v>
      </c>
    </row>
    <row r="89" spans="1:5" x14ac:dyDescent="0.25">
      <c r="A89" s="18"/>
    </row>
  </sheetData>
  <mergeCells count="55">
    <mergeCell ref="C44:C45"/>
    <mergeCell ref="A3:B3"/>
    <mergeCell ref="A9:B9"/>
    <mergeCell ref="A11:B11"/>
    <mergeCell ref="A12:H12"/>
    <mergeCell ref="A13:B13"/>
    <mergeCell ref="A4:B4"/>
    <mergeCell ref="A7:H7"/>
    <mergeCell ref="G44:G45"/>
    <mergeCell ref="A44:B45"/>
    <mergeCell ref="A15:B15"/>
    <mergeCell ref="A16:B16"/>
    <mergeCell ref="A18:B18"/>
    <mergeCell ref="A19:B19"/>
    <mergeCell ref="A21:B21"/>
    <mergeCell ref="A34:B34"/>
    <mergeCell ref="A30:B30"/>
    <mergeCell ref="A32:B32"/>
    <mergeCell ref="A22:B22"/>
    <mergeCell ref="A36:B36"/>
    <mergeCell ref="A38:B38"/>
    <mergeCell ref="A39:B39"/>
    <mergeCell ref="D44:D45"/>
    <mergeCell ref="A28:B28"/>
    <mergeCell ref="A24:B24"/>
    <mergeCell ref="A27:B27"/>
    <mergeCell ref="A42:B42"/>
    <mergeCell ref="A53:B53"/>
    <mergeCell ref="A51:B51"/>
    <mergeCell ref="A47:B47"/>
    <mergeCell ref="A48:B48"/>
    <mergeCell ref="A46:B46"/>
    <mergeCell ref="A50:B50"/>
    <mergeCell ref="A77:G79"/>
    <mergeCell ref="A40:B40"/>
    <mergeCell ref="A41:B41"/>
    <mergeCell ref="A49:B49"/>
    <mergeCell ref="A76:H76"/>
    <mergeCell ref="A58:D58"/>
    <mergeCell ref="A57:D57"/>
    <mergeCell ref="A70:B70"/>
    <mergeCell ref="A71:B71"/>
    <mergeCell ref="C70:D70"/>
    <mergeCell ref="C71:D71"/>
    <mergeCell ref="A63:D63"/>
    <mergeCell ref="A66:E66"/>
    <mergeCell ref="E44:E45"/>
    <mergeCell ref="F44:F45"/>
    <mergeCell ref="A67:E67"/>
    <mergeCell ref="A75:G75"/>
    <mergeCell ref="A52:B52"/>
    <mergeCell ref="A61:D61"/>
    <mergeCell ref="A62:D62"/>
    <mergeCell ref="A59:D59"/>
    <mergeCell ref="A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2020-02-19T23:10:32Z</cp:lastPrinted>
  <dcterms:created xsi:type="dcterms:W3CDTF">2013-02-18T04:38:06Z</dcterms:created>
  <dcterms:modified xsi:type="dcterms:W3CDTF">2020-03-19T01:34:48Z</dcterms:modified>
</cp:coreProperties>
</file>