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1355" windowHeight="5220"/>
  </bookViews>
  <sheets>
    <sheet name="УК" sheetId="1" r:id="rId1"/>
    <sheet name="Лист2" sheetId="8" r:id="rId2"/>
  </sheets>
  <calcPr calcId="144525" concurrentCalc="0"/>
</workbook>
</file>

<file path=xl/calcChain.xml><?xml version="1.0" encoding="utf-8"?>
<calcChain xmlns="http://schemas.openxmlformats.org/spreadsheetml/2006/main">
  <c r="G38" i="8" l="1"/>
  <c r="F38" i="8"/>
  <c r="E38" i="8"/>
  <c r="F21" i="8"/>
  <c r="E21" i="8"/>
  <c r="D28" i="8"/>
  <c r="H42" i="8"/>
  <c r="G30" i="8"/>
  <c r="G31" i="8"/>
  <c r="G32" i="8"/>
  <c r="G33" i="8"/>
  <c r="G28" i="8"/>
  <c r="G12" i="8"/>
  <c r="G15" i="8"/>
  <c r="G18" i="8"/>
  <c r="G21" i="8"/>
  <c r="G8" i="8"/>
  <c r="F26" i="8"/>
  <c r="G26" i="8"/>
  <c r="G24" i="8"/>
  <c r="G34" i="8"/>
  <c r="G39" i="8"/>
  <c r="F28" i="8"/>
  <c r="F8" i="8"/>
  <c r="F34" i="8"/>
  <c r="F39" i="8"/>
  <c r="E28" i="8"/>
  <c r="E8" i="8"/>
  <c r="E34" i="8"/>
  <c r="E39" i="8"/>
  <c r="H37" i="8"/>
  <c r="H36" i="8"/>
  <c r="G36" i="8"/>
  <c r="G37" i="8"/>
  <c r="G49" i="8"/>
  <c r="G25" i="8"/>
  <c r="H24" i="8"/>
  <c r="H8" i="8"/>
  <c r="H28" i="8"/>
  <c r="H43" i="8"/>
  <c r="D3" i="8"/>
  <c r="C8" i="8"/>
  <c r="C10" i="8"/>
  <c r="E26" i="8"/>
  <c r="H26" i="8"/>
  <c r="F25" i="8"/>
  <c r="E25" i="8"/>
  <c r="H25" i="8"/>
  <c r="D40" i="8"/>
  <c r="H41" i="8"/>
  <c r="H40" i="8"/>
  <c r="H15" i="8"/>
  <c r="D10" i="8"/>
  <c r="D9" i="8"/>
  <c r="E10" i="8"/>
  <c r="E9" i="8"/>
  <c r="F10" i="8"/>
  <c r="F9" i="8"/>
  <c r="H9" i="8"/>
  <c r="D23" i="8"/>
  <c r="E23" i="8"/>
  <c r="F23" i="8"/>
  <c r="H23" i="8"/>
  <c r="D22" i="8"/>
  <c r="E22" i="8"/>
  <c r="F22" i="8"/>
  <c r="H22" i="8"/>
  <c r="H21" i="8"/>
  <c r="D20" i="8"/>
  <c r="E20" i="8"/>
  <c r="F20" i="8"/>
  <c r="H20" i="8"/>
  <c r="D19" i="8"/>
  <c r="E19" i="8"/>
  <c r="F19" i="8"/>
  <c r="H19" i="8"/>
  <c r="H18" i="8"/>
  <c r="D17" i="8"/>
  <c r="E17" i="8"/>
  <c r="F17" i="8"/>
  <c r="H17" i="8"/>
  <c r="D16" i="8"/>
  <c r="E16" i="8"/>
  <c r="F16" i="8"/>
  <c r="H16" i="8"/>
  <c r="D14" i="8"/>
  <c r="E14" i="8"/>
  <c r="F14" i="8"/>
  <c r="H14" i="8"/>
  <c r="D13" i="8"/>
  <c r="E13" i="8"/>
  <c r="F13" i="8"/>
  <c r="H13" i="8"/>
  <c r="H12" i="8"/>
  <c r="H10" i="8"/>
  <c r="H33" i="8"/>
  <c r="H32" i="8"/>
  <c r="H31" i="8"/>
  <c r="H30" i="8"/>
  <c r="C26" i="8"/>
  <c r="C25" i="8"/>
  <c r="C23" i="8"/>
  <c r="C22" i="8"/>
  <c r="C20" i="8"/>
  <c r="C19" i="8"/>
  <c r="C17" i="8"/>
  <c r="C16" i="8"/>
  <c r="G23" i="8"/>
  <c r="G22" i="8"/>
  <c r="G20" i="8"/>
  <c r="G19" i="8"/>
  <c r="G17" i="8"/>
  <c r="G16" i="8"/>
  <c r="G14" i="8"/>
  <c r="G13" i="8"/>
  <c r="G10" i="8"/>
  <c r="G9" i="8"/>
  <c r="C14" i="8"/>
  <c r="C13" i="8"/>
  <c r="C9" i="8"/>
</calcChain>
</file>

<file path=xl/sharedStrings.xml><?xml version="1.0" encoding="utf-8"?>
<sst xmlns="http://schemas.openxmlformats.org/spreadsheetml/2006/main" count="164" uniqueCount="142">
  <si>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</si>
  <si>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</si>
  <si>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</si>
  <si>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</si>
  <si>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</si>
  <si>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</si>
  <si>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</si>
  <si>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</si>
  <si>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</si>
  <si>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</si>
  <si>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</si>
  <si>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</si>
  <si>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</si>
  <si>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</si>
  <si>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</si>
  <si>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</si>
  <si>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</si>
  <si>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</si>
  <si>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</si>
  <si>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</si>
  <si>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</si>
  <si>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</si>
  <si>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</si>
  <si>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</si>
  <si>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</si>
  <si>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</si>
  <si>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</si>
  <si>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</si>
  <si>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</si>
  <si>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</si>
  <si>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</si>
  <si>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</si>
  <si>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</si>
  <si>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</si>
  <si>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</si>
  <si>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</si>
  <si>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</si>
  <si>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</si>
  <si>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</si>
  <si>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</si>
  <si>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</si>
  <si>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</si>
  <si>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</si>
  <si>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</si>
  <si>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</si>
  <si>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</si>
  <si>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</si>
  <si>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</si>
  <si>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</si>
  <si>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</si>
  <si>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сумма, тыс.руб.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</si>
  <si>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</si>
  <si>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</si>
  <si>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</si>
  <si>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</si>
  <si>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</si>
  <si>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</si>
  <si>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</si>
  <si>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</si>
  <si>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</si>
  <si>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</si>
  <si>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</si>
  <si>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</si>
  <si>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1.4 Вывоз и утилизация ТБО</t>
  </si>
  <si>
    <t xml:space="preserve">Генеральный директор 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</si>
  <si>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</si>
  <si>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</si>
  <si>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</si>
  <si>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</si>
  <si>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</si>
  <si>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</si>
  <si>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Ленинского района-1":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</si>
  <si>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</si>
  <si>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</si>
  <si>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Договор управления</t>
  </si>
  <si>
    <t>uklr2006@mail.ru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</si>
  <si>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</si>
  <si>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</si>
  <si>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</si>
  <si>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</si>
  <si>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</si>
  <si>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</si>
  <si>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</si>
  <si>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</si>
  <si>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</si>
  <si>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</si>
  <si>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</si>
  <si>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</si>
  <si>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</si>
  <si>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</si>
  <si>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</si>
  <si>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ул. Тунгусская,8</t>
  </si>
  <si>
    <t>Часть 4</t>
  </si>
  <si>
    <t>Количество проживающих</t>
  </si>
  <si>
    <t>ИТОГО ПО ДОМУ: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</si>
  <si>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</si>
  <si>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</si>
  <si>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</si>
  <si>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</si>
  <si>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</si>
  <si>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ООО " Восток Мегаполис"</t>
  </si>
  <si>
    <t xml:space="preserve">     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</si>
  <si>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</si>
  <si>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</si>
  <si>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</si>
  <si>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</si>
  <si>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</si>
  <si>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</si>
  <si>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Исполнитель</t>
  </si>
  <si>
    <t xml:space="preserve">                       Отчет ООО "Управляющей компании Ленинского района-1"  за 2019 г.</t>
  </si>
  <si>
    <t>1.Отчет об исполнении договора управления за 2019 г.(тыс.р.)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</si>
  <si>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</si>
  <si>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2019г.</t>
  </si>
  <si>
    <t>3. Перечень работ, выполненных по статье " текущий ремонт"  в 2019 году.</t>
  </si>
  <si>
    <t>План по статье "текущий ремонт" на 2020 год</t>
  </si>
  <si>
    <t>2-205-087</t>
  </si>
  <si>
    <t>адрес:</t>
  </si>
  <si>
    <t>СЦО</t>
  </si>
  <si>
    <t>ГВС</t>
  </si>
  <si>
    <t>ХВС</t>
  </si>
  <si>
    <t>СЦО л/кл</t>
  </si>
  <si>
    <t>4. Количество случаев снижения платы за коммунальные услуги</t>
  </si>
  <si>
    <t>переходящие остатки д/ср-в на начало 01.01. 2019г.</t>
  </si>
  <si>
    <t>Тяптин Андрей Александрович</t>
  </si>
  <si>
    <t>А.А. Тяптин</t>
  </si>
  <si>
    <t>ул. Ивановская, 4/10</t>
  </si>
  <si>
    <t xml:space="preserve">                                               №  4/10</t>
  </si>
  <si>
    <t>ул. Ивановская</t>
  </si>
  <si>
    <t>ООО " Чистый двор"</t>
  </si>
  <si>
    <t>ООО " Эра "</t>
  </si>
  <si>
    <t>ул. Тунгусская, 8</t>
  </si>
  <si>
    <t>2-265-897</t>
  </si>
  <si>
    <t>1 607,60 м2</t>
  </si>
  <si>
    <t>130,3 м2</t>
  </si>
  <si>
    <t>01.07.2009г.</t>
  </si>
  <si>
    <t>в т.ч. услуги по управлению, налоги</t>
  </si>
  <si>
    <t>ПРОЧИЕ УСЛУГИ:</t>
  </si>
  <si>
    <t>ИТОГО ПО ПРОЧИМ УСЛУГАМ:</t>
  </si>
  <si>
    <t>4  ООО"Альянс Телеком"</t>
  </si>
  <si>
    <t>200 руб/мес</t>
  </si>
  <si>
    <t>Управляющая компания предлагает: ремонт системы электроснабжения;частичный ремонт фасада. Выполнение предложенных, или иных работ возможно за счет дополнительного сбора средств, на основании принятого решения на общем собрании собственников.</t>
  </si>
  <si>
    <t xml:space="preserve">ИСХ. №       30 / 02             от   "   17 . 02  .2020г"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</si>
</sst>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Border="1" applyAlignment="1"/>
    <xf numFmtId="164" fontId="3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2" fontId="0" fillId="2" borderId="0" xfId="0" applyNumberFormat="1" applyFill="1"/>
    <xf numFmtId="0" fontId="3" fillId="2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5" xfId="0" applyFont="1" applyFill="1" applyBorder="1"/>
    <xf numFmtId="2" fontId="9" fillId="2" borderId="2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0" fontId="4" fillId="2" borderId="0" xfId="0" applyFont="1" applyFill="1"/>
    <xf numFmtId="0" fontId="9" fillId="2" borderId="7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0" borderId="0" xfId="0" applyFont="1"/>
    <xf numFmtId="2" fontId="3" fillId="2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0" xfId="0" applyNumberFormat="1" applyFill="1" applyBorder="1"/>
    <xf numFmtId="0" fontId="9" fillId="0" borderId="1" xfId="0" applyFont="1" applyBorder="1"/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0" fillId="0" borderId="1" xfId="1" applyFont="1" applyFill="1" applyBorder="1" applyAlignment="1">
      <alignment horizontal="left"/>
    </xf>
    <xf numFmtId="0" fontId="6" fillId="0" borderId="1" xfId="0" applyFont="1" applyBorder="1"/>
    <xf numFmtId="0" fontId="12" fillId="0" borderId="1" xfId="0" applyFont="1" applyBorder="1" applyAlignment="1"/>
    <xf numFmtId="0" fontId="4" fillId="0" borderId="1" xfId="0" applyFont="1" applyBorder="1" applyAlignment="1"/>
    <xf numFmtId="164" fontId="4" fillId="0" borderId="1" xfId="0" applyNumberFormat="1" applyFont="1" applyBorder="1" applyAlignment="1"/>
    <xf numFmtId="0" fontId="9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2" fontId="9" fillId="2" borderId="7" xfId="0" applyNumberFormat="1" applyFont="1" applyFill="1" applyBorder="1" applyAlignment="1">
      <alignment horizontal="center"/>
    </xf>
    <xf numFmtId="0" fontId="0" fillId="0" borderId="0" xfId="0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16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9" fillId="2" borderId="2" xfId="0" applyFont="1" applyFill="1" applyBorder="1" applyAlignment="1"/>
    <xf numFmtId="0" fontId="0" fillId="2" borderId="5" xfId="0" applyFill="1" applyBorder="1" applyAlignment="1"/>
    <xf numFmtId="0" fontId="4" fillId="2" borderId="5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0" fillId="2" borderId="4" xfId="0" applyFill="1" applyBorder="1" applyAlignment="1"/>
    <xf numFmtId="0" fontId="6" fillId="0" borderId="0" xfId="0" applyFont="1" applyAlignment="1">
      <alignment wrapText="1"/>
    </xf>
    <xf numFmtId="0" fontId="12" fillId="0" borderId="2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0" fillId="0" borderId="5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9" sqref="E9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109</v>
      </c>
      <c r="C1" s="1"/>
    </row>
    <row r="2" spans="1:4" ht="15" customHeight="1" x14ac:dyDescent="0.25">
      <c r="A2" s="2" t="s">
        <v>42</v>
      </c>
      <c r="C2" s="4"/>
    </row>
    <row r="3" spans="1:4" ht="15.75" x14ac:dyDescent="0.25">
      <c r="B3" s="22" t="s">
        <v>126</v>
      </c>
      <c r="C3" s="22" t="s">
        <v>127</v>
      </c>
    </row>
    <row r="4" spans="1:4" ht="14.25" customHeight="1" x14ac:dyDescent="0.25">
      <c r="A4" s="20" t="s">
        <v>141</v>
      </c>
      <c r="B4" s="99"/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72</v>
      </c>
      <c r="C6" s="19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5" t="s">
        <v>73</v>
      </c>
      <c r="D8" s="9"/>
    </row>
    <row r="9" spans="1:4" s="3" customFormat="1" ht="12" customHeight="1" x14ac:dyDescent="0.25">
      <c r="A9" s="11" t="s">
        <v>1</v>
      </c>
      <c r="B9" s="12" t="s">
        <v>10</v>
      </c>
      <c r="C9" s="129" t="s">
        <v>123</v>
      </c>
      <c r="D9" s="130"/>
    </row>
    <row r="10" spans="1:4" s="3" customFormat="1" ht="24" customHeight="1" x14ac:dyDescent="0.25">
      <c r="A10" s="11" t="s">
        <v>2</v>
      </c>
      <c r="B10" s="13" t="s">
        <v>11</v>
      </c>
      <c r="C10" s="131" t="s">
        <v>76</v>
      </c>
      <c r="D10" s="125"/>
    </row>
    <row r="11" spans="1:4" s="3" customFormat="1" ht="15" customHeight="1" x14ac:dyDescent="0.25">
      <c r="A11" s="11" t="s">
        <v>3</v>
      </c>
      <c r="B11" s="12" t="s">
        <v>12</v>
      </c>
      <c r="C11" s="129" t="s">
        <v>13</v>
      </c>
      <c r="D11" s="130"/>
    </row>
    <row r="12" spans="1:4" s="3" customFormat="1" ht="18" customHeight="1" x14ac:dyDescent="0.25">
      <c r="A12" s="132">
        <v>5</v>
      </c>
      <c r="B12" s="132" t="s">
        <v>77</v>
      </c>
      <c r="C12" s="45" t="s">
        <v>78</v>
      </c>
      <c r="D12" s="46" t="s">
        <v>79</v>
      </c>
    </row>
    <row r="13" spans="1:4" s="3" customFormat="1" ht="14.25" customHeight="1" x14ac:dyDescent="0.25">
      <c r="A13" s="132"/>
      <c r="B13" s="132"/>
      <c r="C13" s="45" t="s">
        <v>80</v>
      </c>
      <c r="D13" s="46" t="s">
        <v>81</v>
      </c>
    </row>
    <row r="14" spans="1:4" s="3" customFormat="1" x14ac:dyDescent="0.25">
      <c r="A14" s="132"/>
      <c r="B14" s="132"/>
      <c r="C14" s="45" t="s">
        <v>82</v>
      </c>
      <c r="D14" s="46" t="s">
        <v>83</v>
      </c>
    </row>
    <row r="15" spans="1:4" s="3" customFormat="1" ht="16.5" customHeight="1" x14ac:dyDescent="0.25">
      <c r="A15" s="132"/>
      <c r="B15" s="132"/>
      <c r="C15" s="45" t="s">
        <v>84</v>
      </c>
      <c r="D15" s="46" t="s">
        <v>86</v>
      </c>
    </row>
    <row r="16" spans="1:4" s="3" customFormat="1" ht="16.5" customHeight="1" x14ac:dyDescent="0.25">
      <c r="A16" s="132"/>
      <c r="B16" s="132"/>
      <c r="C16" s="45" t="s">
        <v>85</v>
      </c>
      <c r="D16" s="46" t="s">
        <v>79</v>
      </c>
    </row>
    <row r="17" spans="1:4" s="5" customFormat="1" ht="15.75" customHeight="1" x14ac:dyDescent="0.25">
      <c r="A17" s="132"/>
      <c r="B17" s="132"/>
      <c r="C17" s="45" t="s">
        <v>87</v>
      </c>
      <c r="D17" s="46" t="s">
        <v>88</v>
      </c>
    </row>
    <row r="18" spans="1:4" s="5" customFormat="1" ht="15.75" customHeight="1" x14ac:dyDescent="0.25">
      <c r="A18" s="132"/>
      <c r="B18" s="132"/>
      <c r="C18" s="47" t="s">
        <v>89</v>
      </c>
      <c r="D18" s="46" t="s">
        <v>90</v>
      </c>
    </row>
    <row r="19" spans="1:4" ht="21.75" customHeight="1" x14ac:dyDescent="0.25">
      <c r="A19" s="11" t="s">
        <v>4</v>
      </c>
      <c r="B19" s="12" t="s">
        <v>14</v>
      </c>
      <c r="C19" s="133" t="s">
        <v>75</v>
      </c>
      <c r="D19" s="134"/>
    </row>
    <row r="20" spans="1:4" s="5" customFormat="1" ht="17.25" customHeight="1" x14ac:dyDescent="0.25">
      <c r="A20" s="11" t="s">
        <v>5</v>
      </c>
      <c r="B20" s="12" t="s">
        <v>15</v>
      </c>
      <c r="C20" s="135" t="s">
        <v>45</v>
      </c>
      <c r="D20" s="136"/>
    </row>
    <row r="21" spans="1:4" s="5" customFormat="1" ht="15" customHeight="1" x14ac:dyDescent="0.25">
      <c r="A21" s="11" t="s">
        <v>6</v>
      </c>
      <c r="B21" s="12" t="s">
        <v>16</v>
      </c>
      <c r="C21" s="131" t="s">
        <v>17</v>
      </c>
      <c r="D21" s="137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7" t="s">
        <v>18</v>
      </c>
      <c r="B23" s="15"/>
      <c r="C23" s="15"/>
      <c r="D23" s="106"/>
    </row>
    <row r="24" spans="1:4" ht="12.75" customHeight="1" x14ac:dyDescent="0.25">
      <c r="A24" s="14"/>
      <c r="B24" s="15"/>
      <c r="C24" s="15"/>
      <c r="D24" s="15"/>
    </row>
    <row r="25" spans="1:4" x14ac:dyDescent="0.25">
      <c r="A25" s="6"/>
      <c r="B25" s="16" t="s">
        <v>19</v>
      </c>
      <c r="C25" s="44" t="s">
        <v>20</v>
      </c>
      <c r="D25" s="8" t="s">
        <v>21</v>
      </c>
    </row>
    <row r="26" spans="1:4" ht="27.75" customHeight="1" x14ac:dyDescent="0.25">
      <c r="A26" s="126" t="s">
        <v>24</v>
      </c>
      <c r="B26" s="127"/>
      <c r="C26" s="127"/>
      <c r="D26" s="128"/>
    </row>
    <row r="27" spans="1:4" ht="12" customHeight="1" x14ac:dyDescent="0.25">
      <c r="A27" s="41"/>
      <c r="B27" s="42"/>
      <c r="C27" s="42"/>
      <c r="D27" s="43"/>
    </row>
    <row r="28" spans="1:4" x14ac:dyDescent="0.25">
      <c r="A28" s="44">
        <v>1</v>
      </c>
      <c r="B28" s="6" t="s">
        <v>128</v>
      </c>
      <c r="C28" s="6" t="s">
        <v>22</v>
      </c>
      <c r="D28" s="6" t="s">
        <v>23</v>
      </c>
    </row>
    <row r="29" spans="1:4" ht="13.5" customHeight="1" x14ac:dyDescent="0.25">
      <c r="A29" s="18" t="s">
        <v>25</v>
      </c>
      <c r="B29" s="17"/>
      <c r="C29" s="17"/>
      <c r="D29" s="17"/>
    </row>
    <row r="30" spans="1:4" x14ac:dyDescent="0.25">
      <c r="A30" s="44">
        <v>1</v>
      </c>
      <c r="B30" s="6" t="s">
        <v>129</v>
      </c>
      <c r="C30" s="6" t="s">
        <v>130</v>
      </c>
      <c r="D30" s="6" t="s">
        <v>131</v>
      </c>
    </row>
    <row r="31" spans="1:4" x14ac:dyDescent="0.25">
      <c r="A31" s="18" t="s">
        <v>37</v>
      </c>
      <c r="B31" s="17"/>
      <c r="C31" s="17"/>
      <c r="D31" s="17"/>
    </row>
    <row r="32" spans="1:4" x14ac:dyDescent="0.25">
      <c r="A32" s="18" t="s">
        <v>38</v>
      </c>
      <c r="B32" s="17"/>
      <c r="C32" s="17"/>
      <c r="D32" s="17"/>
    </row>
    <row r="33" spans="1:4" x14ac:dyDescent="0.25">
      <c r="A33" s="44">
        <v>1</v>
      </c>
      <c r="B33" s="6" t="s">
        <v>100</v>
      </c>
      <c r="C33" s="6" t="s">
        <v>91</v>
      </c>
      <c r="D33" s="6" t="s">
        <v>26</v>
      </c>
    </row>
    <row r="34" spans="1:4" x14ac:dyDescent="0.25">
      <c r="A34" s="18" t="s">
        <v>27</v>
      </c>
      <c r="B34" s="17"/>
      <c r="C34" s="17"/>
      <c r="D34" s="17"/>
    </row>
    <row r="35" spans="1:4" ht="15" customHeight="1" x14ac:dyDescent="0.25">
      <c r="A35" s="44">
        <v>1</v>
      </c>
      <c r="B35" s="6" t="s">
        <v>28</v>
      </c>
      <c r="C35" s="6" t="s">
        <v>22</v>
      </c>
      <c r="D35" s="6" t="s">
        <v>23</v>
      </c>
    </row>
    <row r="36" spans="1:4" x14ac:dyDescent="0.25">
      <c r="A36" s="26"/>
      <c r="B36" s="10"/>
      <c r="C36" s="10"/>
      <c r="D36" s="10"/>
    </row>
    <row r="37" spans="1:4" x14ac:dyDescent="0.25">
      <c r="A37" s="4" t="s">
        <v>41</v>
      </c>
      <c r="B37" s="17"/>
      <c r="C37" s="17"/>
      <c r="D37" s="17"/>
    </row>
    <row r="38" spans="1:4" x14ac:dyDescent="0.25">
      <c r="A38" s="44">
        <v>1</v>
      </c>
      <c r="B38" s="6" t="s">
        <v>29</v>
      </c>
      <c r="C38" s="122">
        <v>1960</v>
      </c>
      <c r="D38" s="123"/>
    </row>
    <row r="39" spans="1:4" ht="15" customHeight="1" x14ac:dyDescent="0.25">
      <c r="A39" s="44">
        <v>2</v>
      </c>
      <c r="B39" s="6" t="s">
        <v>31</v>
      </c>
      <c r="C39" s="121">
        <v>5</v>
      </c>
      <c r="D39" s="121"/>
    </row>
    <row r="40" spans="1:4" x14ac:dyDescent="0.25">
      <c r="A40" s="44">
        <v>3</v>
      </c>
      <c r="B40" s="6" t="s">
        <v>32</v>
      </c>
      <c r="C40" s="121">
        <v>2</v>
      </c>
      <c r="D40" s="121"/>
    </row>
    <row r="41" spans="1:4" s="17" customFormat="1" ht="11.25" x14ac:dyDescent="0.2">
      <c r="A41" s="44">
        <v>4</v>
      </c>
      <c r="B41" s="6" t="s">
        <v>30</v>
      </c>
      <c r="C41" s="121" t="s">
        <v>46</v>
      </c>
      <c r="D41" s="121"/>
    </row>
    <row r="42" spans="1:4" ht="15" customHeight="1" x14ac:dyDescent="0.25">
      <c r="A42" s="44">
        <v>5</v>
      </c>
      <c r="B42" s="6" t="s">
        <v>33</v>
      </c>
      <c r="C42" s="121" t="s">
        <v>46</v>
      </c>
      <c r="D42" s="121"/>
    </row>
    <row r="43" spans="1:4" x14ac:dyDescent="0.25">
      <c r="A43" s="44">
        <v>6</v>
      </c>
      <c r="B43" s="6" t="s">
        <v>34</v>
      </c>
      <c r="C43" s="121" t="s">
        <v>132</v>
      </c>
      <c r="D43" s="121"/>
    </row>
    <row r="44" spans="1:4" x14ac:dyDescent="0.25">
      <c r="A44" s="44">
        <v>7</v>
      </c>
      <c r="B44" s="6" t="s">
        <v>35</v>
      </c>
      <c r="C44" s="122" t="s">
        <v>46</v>
      </c>
      <c r="D44" s="123"/>
    </row>
    <row r="45" spans="1:4" ht="15" customHeight="1" x14ac:dyDescent="0.25">
      <c r="A45" s="44">
        <v>8</v>
      </c>
      <c r="B45" s="6" t="s">
        <v>36</v>
      </c>
      <c r="C45" s="122" t="s">
        <v>133</v>
      </c>
      <c r="D45" s="123"/>
    </row>
    <row r="46" spans="1:4" ht="15" customHeight="1" x14ac:dyDescent="0.25">
      <c r="A46" s="63">
        <v>9</v>
      </c>
      <c r="B46" s="6" t="s">
        <v>93</v>
      </c>
      <c r="C46" s="122">
        <v>64</v>
      </c>
      <c r="D46" s="125"/>
    </row>
    <row r="47" spans="1:4" x14ac:dyDescent="0.25">
      <c r="A47" s="44">
        <v>10</v>
      </c>
      <c r="B47" s="6" t="s">
        <v>74</v>
      </c>
      <c r="C47" s="124" t="s">
        <v>134</v>
      </c>
      <c r="D47" s="123"/>
    </row>
    <row r="48" spans="1:4" x14ac:dyDescent="0.25">
      <c r="A48" s="4"/>
    </row>
    <row r="49" spans="1:4" x14ac:dyDescent="0.25">
      <c r="A49" s="4"/>
    </row>
    <row r="51" spans="1:4" x14ac:dyDescent="0.25">
      <c r="A51" s="48"/>
      <c r="B51" s="48"/>
      <c r="C51" s="33"/>
      <c r="D51" s="49"/>
    </row>
    <row r="52" spans="1:4" x14ac:dyDescent="0.25">
      <c r="A52" s="48"/>
      <c r="B52" s="48"/>
      <c r="C52" s="33"/>
      <c r="D52" s="49"/>
    </row>
    <row r="53" spans="1:4" x14ac:dyDescent="0.25">
      <c r="A53" s="48"/>
      <c r="B53" s="48"/>
      <c r="C53" s="33"/>
      <c r="D53" s="49"/>
    </row>
    <row r="54" spans="1:4" x14ac:dyDescent="0.25">
      <c r="A54" s="48"/>
      <c r="B54" s="48"/>
      <c r="C54" s="33"/>
      <c r="D54" s="49"/>
    </row>
    <row r="55" spans="1:4" x14ac:dyDescent="0.25">
      <c r="A55" s="48"/>
      <c r="B55" s="48"/>
      <c r="C55" s="32"/>
      <c r="D55" s="49"/>
    </row>
    <row r="56" spans="1:4" x14ac:dyDescent="0.25">
      <c r="A56" s="48"/>
      <c r="B56" s="48"/>
      <c r="C56" s="50"/>
      <c r="D56" s="49"/>
    </row>
  </sheetData>
  <mergeCells count="19">
    <mergeCell ref="A26:D26"/>
    <mergeCell ref="C9:D9"/>
    <mergeCell ref="C10:D10"/>
    <mergeCell ref="C11:D11"/>
    <mergeCell ref="C41:D41"/>
    <mergeCell ref="C38:D38"/>
    <mergeCell ref="C39:D39"/>
    <mergeCell ref="C40:D40"/>
    <mergeCell ref="A12:A18"/>
    <mergeCell ref="B12:B18"/>
    <mergeCell ref="C19:D19"/>
    <mergeCell ref="C20:D20"/>
    <mergeCell ref="C21:D21"/>
    <mergeCell ref="C42:D42"/>
    <mergeCell ref="C43:D43"/>
    <mergeCell ref="C44:D44"/>
    <mergeCell ref="C45:D45"/>
    <mergeCell ref="C47:D47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"/>
  <sheetViews>
    <sheetView topLeftCell="A46" workbookViewId="0">
      <selection sqref="A1:H67"/>
    </sheetView>
  </sheetViews>
  <sheetFormatPr defaultRowHeight="15" x14ac:dyDescent="0.25"/>
  <cols>
    <col min="1" max="1" width="15.85546875" customWidth="1"/>
    <col min="2" max="2" width="13.42578125" style="27" customWidth="1"/>
    <col min="3" max="3" width="8.5703125" style="38" customWidth="1"/>
    <col min="4" max="4" width="8.28515625" customWidth="1"/>
    <col min="5" max="5" width="9" customWidth="1"/>
    <col min="6" max="6" width="9.7109375" customWidth="1"/>
    <col min="7" max="7" width="13.85546875" customWidth="1"/>
    <col min="8" max="8" width="11" customWidth="1"/>
  </cols>
  <sheetData>
    <row r="1" spans="1:26" x14ac:dyDescent="0.25">
      <c r="A1" s="4" t="s">
        <v>99</v>
      </c>
      <c r="B1"/>
      <c r="C1" s="31"/>
      <c r="D1" s="31"/>
      <c r="G1" s="31"/>
      <c r="H1" s="17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6.5" customHeight="1" x14ac:dyDescent="0.25">
      <c r="A2" s="4" t="s">
        <v>110</v>
      </c>
      <c r="B2"/>
      <c r="C2" s="31"/>
      <c r="D2" s="31"/>
      <c r="G2" s="31"/>
      <c r="H2" s="17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s="76" customFormat="1" ht="21.75" customHeight="1" x14ac:dyDescent="0.25">
      <c r="A3" s="138" t="s">
        <v>122</v>
      </c>
      <c r="B3" s="138"/>
      <c r="C3" s="69"/>
      <c r="D3" s="70">
        <f>D4+D5</f>
        <v>-585.91999999999996</v>
      </c>
      <c r="E3" s="71"/>
      <c r="F3" s="72"/>
      <c r="G3" s="72"/>
      <c r="H3" s="73"/>
      <c r="I3" s="7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s="76" customFormat="1" ht="16.5" customHeight="1" x14ac:dyDescent="0.25">
      <c r="A4" s="138" t="s">
        <v>97</v>
      </c>
      <c r="B4" s="154"/>
      <c r="C4" s="69"/>
      <c r="D4" s="70">
        <v>8.5</v>
      </c>
      <c r="E4" s="71"/>
      <c r="F4" s="72"/>
      <c r="G4" s="72"/>
      <c r="H4" s="77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s="76" customFormat="1" ht="14.25" customHeight="1" x14ac:dyDescent="0.25">
      <c r="A5" s="138" t="s">
        <v>98</v>
      </c>
      <c r="B5" s="154"/>
      <c r="C5" s="69"/>
      <c r="D5" s="70">
        <v>-594.41999999999996</v>
      </c>
      <c r="E5" s="71"/>
      <c r="F5" s="72"/>
      <c r="G5" s="72"/>
      <c r="H5" s="73"/>
      <c r="I5" s="74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26" s="76" customFormat="1" ht="15" customHeight="1" x14ac:dyDescent="0.25">
      <c r="A6" s="139" t="s">
        <v>111</v>
      </c>
      <c r="B6" s="140"/>
      <c r="C6" s="140"/>
      <c r="D6" s="140"/>
      <c r="E6" s="140"/>
      <c r="F6" s="140"/>
      <c r="G6" s="140"/>
      <c r="H6" s="141"/>
      <c r="I6" s="74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26" s="76" customFormat="1" ht="56.25" customHeight="1" x14ac:dyDescent="0.25">
      <c r="A7" s="159" t="s">
        <v>51</v>
      </c>
      <c r="B7" s="161"/>
      <c r="C7" s="78" t="s">
        <v>52</v>
      </c>
      <c r="D7" s="79" t="s">
        <v>53</v>
      </c>
      <c r="E7" s="79" t="s">
        <v>54</v>
      </c>
      <c r="F7" s="79" t="s">
        <v>55</v>
      </c>
      <c r="G7" s="80" t="s">
        <v>56</v>
      </c>
      <c r="H7" s="79" t="s">
        <v>57</v>
      </c>
    </row>
    <row r="8" spans="1:26" s="76" customFormat="1" ht="17.25" customHeight="1" x14ac:dyDescent="0.25">
      <c r="A8" s="159" t="s">
        <v>58</v>
      </c>
      <c r="B8" s="160"/>
      <c r="C8" s="72">
        <f>C12+C15+C18+C21</f>
        <v>16.100000000000001</v>
      </c>
      <c r="D8" s="81">
        <v>-102.02</v>
      </c>
      <c r="E8" s="71">
        <f>E12+E15+E18+E21</f>
        <v>304.62</v>
      </c>
      <c r="F8" s="71">
        <f>F12+F15+F18+F21</f>
        <v>270.3</v>
      </c>
      <c r="G8" s="71">
        <f>G12+G15+G18+G21</f>
        <v>270.3</v>
      </c>
      <c r="H8" s="71">
        <f>F8-E8+D8</f>
        <v>-136.33999999999997</v>
      </c>
      <c r="J8" s="82"/>
      <c r="K8" s="82"/>
      <c r="L8" s="82"/>
    </row>
    <row r="9" spans="1:26" s="76" customFormat="1" x14ac:dyDescent="0.25">
      <c r="A9" s="83" t="s">
        <v>59</v>
      </c>
      <c r="B9" s="84"/>
      <c r="C9" s="85">
        <f>C8-C10</f>
        <v>14.490000000000002</v>
      </c>
      <c r="D9" s="86">
        <f>D8-D10</f>
        <v>-91.817999999999998</v>
      </c>
      <c r="E9" s="86">
        <f>E8-E10</f>
        <v>274.15800000000002</v>
      </c>
      <c r="F9" s="86">
        <f>F8-F10</f>
        <v>243.27</v>
      </c>
      <c r="G9" s="86">
        <f>G8-G10</f>
        <v>243.27</v>
      </c>
      <c r="H9" s="71">
        <f>F9-E9+D9</f>
        <v>-122.706</v>
      </c>
      <c r="L9" s="82"/>
    </row>
    <row r="10" spans="1:26" s="76" customFormat="1" x14ac:dyDescent="0.25">
      <c r="A10" s="150" t="s">
        <v>60</v>
      </c>
      <c r="B10" s="151"/>
      <c r="C10" s="85">
        <f>C8*10%</f>
        <v>1.6100000000000003</v>
      </c>
      <c r="D10" s="86">
        <f>D8*10%</f>
        <v>-10.202</v>
      </c>
      <c r="E10" s="86">
        <f>E8*10%</f>
        <v>30.462000000000003</v>
      </c>
      <c r="F10" s="86">
        <f>F8*10%</f>
        <v>27.03</v>
      </c>
      <c r="G10" s="86">
        <f>G8*10%</f>
        <v>27.03</v>
      </c>
      <c r="H10" s="71">
        <f>F10-E10+D10</f>
        <v>-13.634000000000002</v>
      </c>
    </row>
    <row r="11" spans="1:26" s="76" customFormat="1" ht="12.75" customHeight="1" x14ac:dyDescent="0.25">
      <c r="A11" s="162" t="s">
        <v>61</v>
      </c>
      <c r="B11" s="163"/>
      <c r="C11" s="163"/>
      <c r="D11" s="163"/>
      <c r="E11" s="163"/>
      <c r="F11" s="163"/>
      <c r="G11" s="163"/>
      <c r="H11" s="160"/>
      <c r="L11" s="82"/>
    </row>
    <row r="12" spans="1:26" s="76" customFormat="1" ht="15" customHeight="1" x14ac:dyDescent="0.25">
      <c r="A12" s="152" t="s">
        <v>43</v>
      </c>
      <c r="B12" s="153"/>
      <c r="C12" s="72">
        <v>5.75</v>
      </c>
      <c r="D12" s="86">
        <v>-37.380000000000003</v>
      </c>
      <c r="E12" s="86">
        <v>108.79</v>
      </c>
      <c r="F12" s="86">
        <v>96.59</v>
      </c>
      <c r="G12" s="86">
        <f>F12</f>
        <v>96.59</v>
      </c>
      <c r="H12" s="86">
        <f t="shared" ref="H12:H23" si="0">F12-E12+D12</f>
        <v>-49.580000000000005</v>
      </c>
    </row>
    <row r="13" spans="1:26" s="76" customFormat="1" x14ac:dyDescent="0.25">
      <c r="A13" s="83" t="s">
        <v>59</v>
      </c>
      <c r="B13" s="84"/>
      <c r="C13" s="85">
        <f>C12-C14</f>
        <v>5.1749999999999998</v>
      </c>
      <c r="D13" s="86">
        <f>D12-D14</f>
        <v>-33.642000000000003</v>
      </c>
      <c r="E13" s="86">
        <f>E12-E14</f>
        <v>97.911000000000001</v>
      </c>
      <c r="F13" s="86">
        <f>F12-F14</f>
        <v>86.930999999999997</v>
      </c>
      <c r="G13" s="86">
        <f>G12-G14</f>
        <v>86.930999999999997</v>
      </c>
      <c r="H13" s="86">
        <f t="shared" si="0"/>
        <v>-44.622000000000007</v>
      </c>
    </row>
    <row r="14" spans="1:26" s="76" customFormat="1" x14ac:dyDescent="0.25">
      <c r="A14" s="150" t="s">
        <v>60</v>
      </c>
      <c r="B14" s="151"/>
      <c r="C14" s="85">
        <f>C12*10%</f>
        <v>0.57500000000000007</v>
      </c>
      <c r="D14" s="86">
        <f>D12*10%</f>
        <v>-3.7380000000000004</v>
      </c>
      <c r="E14" s="86">
        <f>E12*10%</f>
        <v>10.879000000000001</v>
      </c>
      <c r="F14" s="86">
        <f>F12*10%</f>
        <v>9.6590000000000007</v>
      </c>
      <c r="G14" s="86">
        <f>G12*10%</f>
        <v>9.6590000000000007</v>
      </c>
      <c r="H14" s="86">
        <f t="shared" si="0"/>
        <v>-4.9580000000000011</v>
      </c>
    </row>
    <row r="15" spans="1:26" s="76" customFormat="1" ht="23.25" customHeight="1" x14ac:dyDescent="0.25">
      <c r="A15" s="152" t="s">
        <v>39</v>
      </c>
      <c r="B15" s="153"/>
      <c r="C15" s="72">
        <v>3.51</v>
      </c>
      <c r="D15" s="86">
        <v>-22.85</v>
      </c>
      <c r="E15" s="86">
        <v>66.41</v>
      </c>
      <c r="F15" s="86">
        <v>59.72</v>
      </c>
      <c r="G15" s="86">
        <f>F15</f>
        <v>59.72</v>
      </c>
      <c r="H15" s="86">
        <f t="shared" si="0"/>
        <v>-29.54</v>
      </c>
    </row>
    <row r="16" spans="1:26" s="76" customFormat="1" x14ac:dyDescent="0.25">
      <c r="A16" s="83" t="s">
        <v>59</v>
      </c>
      <c r="B16" s="84"/>
      <c r="C16" s="85">
        <f>C15-C17</f>
        <v>3.1589999999999998</v>
      </c>
      <c r="D16" s="86">
        <f>D15-D17</f>
        <v>-20.565000000000001</v>
      </c>
      <c r="E16" s="86">
        <f>E15-E17</f>
        <v>59.768999999999998</v>
      </c>
      <c r="F16" s="86">
        <f>F15-F17</f>
        <v>53.747999999999998</v>
      </c>
      <c r="G16" s="86">
        <f>G15-G17</f>
        <v>53.747999999999998</v>
      </c>
      <c r="H16" s="86">
        <f t="shared" si="0"/>
        <v>-26.586000000000002</v>
      </c>
    </row>
    <row r="17" spans="1:14" s="76" customFormat="1" ht="15" customHeight="1" x14ac:dyDescent="0.25">
      <c r="A17" s="150" t="s">
        <v>60</v>
      </c>
      <c r="B17" s="151"/>
      <c r="C17" s="85">
        <f>C15*10%</f>
        <v>0.35099999999999998</v>
      </c>
      <c r="D17" s="86">
        <f>D15*10%</f>
        <v>-2.2850000000000001</v>
      </c>
      <c r="E17" s="86">
        <f>E15*10%</f>
        <v>6.641</v>
      </c>
      <c r="F17" s="86">
        <f>F15*10%</f>
        <v>5.9720000000000004</v>
      </c>
      <c r="G17" s="86">
        <f>G15*10%</f>
        <v>5.9720000000000004</v>
      </c>
      <c r="H17" s="86">
        <f t="shared" si="0"/>
        <v>-2.9539999999999997</v>
      </c>
    </row>
    <row r="18" spans="1:14" s="76" customFormat="1" ht="12" customHeight="1" x14ac:dyDescent="0.25">
      <c r="A18" s="152" t="s">
        <v>44</v>
      </c>
      <c r="B18" s="153"/>
      <c r="C18" s="78">
        <v>2.41</v>
      </c>
      <c r="D18" s="86">
        <v>-15.74</v>
      </c>
      <c r="E18" s="86">
        <v>45.6</v>
      </c>
      <c r="F18" s="86">
        <v>40.49</v>
      </c>
      <c r="G18" s="86">
        <f>F18</f>
        <v>40.49</v>
      </c>
      <c r="H18" s="86">
        <f t="shared" si="0"/>
        <v>-20.85</v>
      </c>
    </row>
    <row r="19" spans="1:14" s="76" customFormat="1" ht="13.5" customHeight="1" x14ac:dyDescent="0.25">
      <c r="A19" s="83" t="s">
        <v>59</v>
      </c>
      <c r="B19" s="84"/>
      <c r="C19" s="85">
        <f>C18-C20</f>
        <v>2.169</v>
      </c>
      <c r="D19" s="86">
        <f>D18-D20</f>
        <v>-14.166</v>
      </c>
      <c r="E19" s="86">
        <f>E18-E20</f>
        <v>41.04</v>
      </c>
      <c r="F19" s="86">
        <f>F18-F20</f>
        <v>36.441000000000003</v>
      </c>
      <c r="G19" s="86">
        <f>G18-G20</f>
        <v>36.441000000000003</v>
      </c>
      <c r="H19" s="86">
        <f t="shared" si="0"/>
        <v>-18.764999999999997</v>
      </c>
      <c r="N19" s="76" t="s">
        <v>101</v>
      </c>
    </row>
    <row r="20" spans="1:14" s="76" customFormat="1" ht="12.75" customHeight="1" x14ac:dyDescent="0.25">
      <c r="A20" s="150" t="s">
        <v>60</v>
      </c>
      <c r="B20" s="151"/>
      <c r="C20" s="85">
        <f>C18*10%</f>
        <v>0.24100000000000002</v>
      </c>
      <c r="D20" s="86">
        <f>D18*10%</f>
        <v>-1.5740000000000001</v>
      </c>
      <c r="E20" s="86">
        <f>E18*10%</f>
        <v>4.5600000000000005</v>
      </c>
      <c r="F20" s="86">
        <f>F18*10%</f>
        <v>4.0490000000000004</v>
      </c>
      <c r="G20" s="86">
        <f>G18*10%</f>
        <v>4.0490000000000004</v>
      </c>
      <c r="H20" s="86">
        <f t="shared" si="0"/>
        <v>-2.085</v>
      </c>
    </row>
    <row r="21" spans="1:14" s="76" customFormat="1" ht="14.25" customHeight="1" x14ac:dyDescent="0.25">
      <c r="A21" s="87" t="s">
        <v>63</v>
      </c>
      <c r="B21" s="88"/>
      <c r="C21" s="72">
        <v>4.43</v>
      </c>
      <c r="D21" s="86">
        <v>-26.05</v>
      </c>
      <c r="E21" s="86">
        <f>81.26+0.69+0.17+1.7</f>
        <v>83.820000000000007</v>
      </c>
      <c r="F21" s="86">
        <f>71.28+0.58+0.14+1.5</f>
        <v>73.5</v>
      </c>
      <c r="G21" s="86">
        <f>F21</f>
        <v>73.5</v>
      </c>
      <c r="H21" s="86">
        <f t="shared" si="0"/>
        <v>-36.370000000000005</v>
      </c>
    </row>
    <row r="22" spans="1:14" s="76" customFormat="1" ht="14.25" customHeight="1" x14ac:dyDescent="0.25">
      <c r="A22" s="83" t="s">
        <v>59</v>
      </c>
      <c r="B22" s="84"/>
      <c r="C22" s="85">
        <f>C21-C23</f>
        <v>3.9869999999999997</v>
      </c>
      <c r="D22" s="86">
        <f>D21-D23</f>
        <v>-23.445</v>
      </c>
      <c r="E22" s="86">
        <f>E21-E23</f>
        <v>75.438000000000002</v>
      </c>
      <c r="F22" s="86">
        <f>F21-F23</f>
        <v>66.150000000000006</v>
      </c>
      <c r="G22" s="86">
        <f>G21-G23</f>
        <v>66.150000000000006</v>
      </c>
      <c r="H22" s="86">
        <f t="shared" si="0"/>
        <v>-32.732999999999997</v>
      </c>
    </row>
    <row r="23" spans="1:14" s="76" customFormat="1" x14ac:dyDescent="0.25">
      <c r="A23" s="150" t="s">
        <v>60</v>
      </c>
      <c r="B23" s="151"/>
      <c r="C23" s="85">
        <f>C21*10%</f>
        <v>0.443</v>
      </c>
      <c r="D23" s="86">
        <f>D21*10%</f>
        <v>-2.6050000000000004</v>
      </c>
      <c r="E23" s="86">
        <f>E21*10%</f>
        <v>8.3820000000000014</v>
      </c>
      <c r="F23" s="86">
        <f>F21*10%</f>
        <v>7.3500000000000005</v>
      </c>
      <c r="G23" s="86">
        <f>G21*10%</f>
        <v>7.3500000000000005</v>
      </c>
      <c r="H23" s="86">
        <f t="shared" si="0"/>
        <v>-3.6370000000000013</v>
      </c>
    </row>
    <row r="24" spans="1:14" s="76" customFormat="1" ht="14.25" customHeight="1" x14ac:dyDescent="0.25">
      <c r="A24" s="159" t="s">
        <v>40</v>
      </c>
      <c r="B24" s="160"/>
      <c r="C24" s="72">
        <v>5.38</v>
      </c>
      <c r="D24" s="71">
        <v>-489.74</v>
      </c>
      <c r="E24" s="71">
        <v>101.8</v>
      </c>
      <c r="F24" s="71">
        <v>90.38</v>
      </c>
      <c r="G24" s="89">
        <f>G25+G26</f>
        <v>9.0380000000000003</v>
      </c>
      <c r="H24" s="71">
        <f>F24-E24-G24+D24+F24</f>
        <v>-419.81800000000004</v>
      </c>
    </row>
    <row r="25" spans="1:14" s="76" customFormat="1" ht="15.75" customHeight="1" x14ac:dyDescent="0.25">
      <c r="A25" s="83" t="s">
        <v>62</v>
      </c>
      <c r="B25" s="84"/>
      <c r="C25" s="85">
        <f>C24-C26</f>
        <v>4.8419999999999996</v>
      </c>
      <c r="D25" s="86">
        <v>-488.58</v>
      </c>
      <c r="E25" s="86">
        <f>E24-E26</f>
        <v>91.62</v>
      </c>
      <c r="F25" s="86">
        <f>F24-F26</f>
        <v>81.341999999999999</v>
      </c>
      <c r="G25" s="90">
        <f>G49</f>
        <v>0</v>
      </c>
      <c r="H25" s="86">
        <f>F25-E25-G25+D25+F25</f>
        <v>-417.51600000000002</v>
      </c>
    </row>
    <row r="26" spans="1:14" s="76" customFormat="1" ht="12.75" customHeight="1" x14ac:dyDescent="0.25">
      <c r="A26" s="150" t="s">
        <v>60</v>
      </c>
      <c r="B26" s="151"/>
      <c r="C26" s="85">
        <f>C24*10%</f>
        <v>0.53800000000000003</v>
      </c>
      <c r="D26" s="86">
        <v>-1.17</v>
      </c>
      <c r="E26" s="86">
        <f>E24*10%</f>
        <v>10.18</v>
      </c>
      <c r="F26" s="86">
        <f>F24*10%</f>
        <v>9.0380000000000003</v>
      </c>
      <c r="G26" s="86">
        <f>F26</f>
        <v>9.0380000000000003</v>
      </c>
      <c r="H26" s="86">
        <f>F26-E26-G26+D26+F26</f>
        <v>-2.3119999999999994</v>
      </c>
    </row>
    <row r="27" spans="1:14" s="76" customFormat="1" ht="7.5" customHeight="1" x14ac:dyDescent="0.25">
      <c r="A27" s="104"/>
      <c r="B27" s="105"/>
      <c r="C27" s="85"/>
      <c r="D27" s="86"/>
      <c r="E27" s="86"/>
      <c r="F27" s="86"/>
      <c r="G27" s="86"/>
      <c r="H27" s="86"/>
    </row>
    <row r="28" spans="1:14" s="4" customFormat="1" ht="12.75" customHeight="1" x14ac:dyDescent="0.25">
      <c r="A28" s="155" t="s">
        <v>102</v>
      </c>
      <c r="B28" s="156"/>
      <c r="C28" s="72"/>
      <c r="D28" s="71">
        <f>D30+D31+D32+D33</f>
        <v>-2.66</v>
      </c>
      <c r="E28" s="72">
        <f>E30+E31+E32+E33</f>
        <v>11.040000000000001</v>
      </c>
      <c r="F28" s="72">
        <f>F30+F31+F32+F33</f>
        <v>9.75</v>
      </c>
      <c r="G28" s="72">
        <f>G30+G31+G32+G33</f>
        <v>9.75</v>
      </c>
      <c r="H28" s="71">
        <f>F28-E28-G28+D28+F28</f>
        <v>-3.9500000000000011</v>
      </c>
    </row>
    <row r="29" spans="1:14" ht="12.75" customHeight="1" x14ac:dyDescent="0.25">
      <c r="A29" s="83" t="s">
        <v>103</v>
      </c>
      <c r="B29" s="101"/>
      <c r="C29" s="85"/>
      <c r="D29" s="86"/>
      <c r="E29" s="85"/>
      <c r="F29" s="85"/>
      <c r="G29" s="100"/>
      <c r="H29" s="71"/>
    </row>
    <row r="30" spans="1:14" ht="12.75" customHeight="1" x14ac:dyDescent="0.25">
      <c r="A30" s="152" t="s">
        <v>104</v>
      </c>
      <c r="B30" s="153"/>
      <c r="C30" s="85"/>
      <c r="D30" s="86">
        <v>-0.2</v>
      </c>
      <c r="E30" s="85">
        <v>0.97</v>
      </c>
      <c r="F30" s="85">
        <v>0.86</v>
      </c>
      <c r="G30" s="100">
        <f>F30</f>
        <v>0.86</v>
      </c>
      <c r="H30" s="86">
        <f t="shared" ref="H30:H33" si="1">F30-E30-G30+D30+F30</f>
        <v>-0.30999999999999994</v>
      </c>
    </row>
    <row r="31" spans="1:14" ht="12.75" customHeight="1" x14ac:dyDescent="0.25">
      <c r="A31" s="152" t="s">
        <v>105</v>
      </c>
      <c r="B31" s="153"/>
      <c r="C31" s="85"/>
      <c r="D31" s="86">
        <v>-0.99</v>
      </c>
      <c r="E31" s="85">
        <v>4.72</v>
      </c>
      <c r="F31" s="86">
        <v>4.1500000000000004</v>
      </c>
      <c r="G31" s="100">
        <f t="shared" ref="G31:G33" si="2">F31</f>
        <v>4.1500000000000004</v>
      </c>
      <c r="H31" s="86">
        <f t="shared" si="1"/>
        <v>-1.5599999999999996</v>
      </c>
    </row>
    <row r="32" spans="1:14" ht="12.75" customHeight="1" x14ac:dyDescent="0.25">
      <c r="A32" s="152" t="s">
        <v>106</v>
      </c>
      <c r="B32" s="153"/>
      <c r="C32" s="85"/>
      <c r="D32" s="86">
        <v>-1.3</v>
      </c>
      <c r="E32" s="85">
        <v>4.3600000000000003</v>
      </c>
      <c r="F32" s="85">
        <v>3.88</v>
      </c>
      <c r="G32" s="100">
        <f t="shared" si="2"/>
        <v>3.88</v>
      </c>
      <c r="H32" s="86">
        <f t="shared" si="1"/>
        <v>-1.7800000000000002</v>
      </c>
    </row>
    <row r="33" spans="1:26" ht="12.75" customHeight="1" x14ac:dyDescent="0.25">
      <c r="A33" s="152" t="s">
        <v>107</v>
      </c>
      <c r="B33" s="153"/>
      <c r="C33" s="85"/>
      <c r="D33" s="86">
        <v>-0.17</v>
      </c>
      <c r="E33" s="85">
        <v>0.99</v>
      </c>
      <c r="F33" s="85">
        <v>0.86</v>
      </c>
      <c r="G33" s="100">
        <f t="shared" si="2"/>
        <v>0.86</v>
      </c>
      <c r="H33" s="86">
        <f t="shared" si="1"/>
        <v>-0.29999999999999993</v>
      </c>
    </row>
    <row r="34" spans="1:26" s="94" customFormat="1" ht="11.25" customHeight="1" x14ac:dyDescent="0.25">
      <c r="A34" s="147" t="s">
        <v>94</v>
      </c>
      <c r="B34" s="148"/>
      <c r="C34" s="91"/>
      <c r="D34" s="92"/>
      <c r="E34" s="93">
        <f>E8+E24+E28</f>
        <v>417.46000000000004</v>
      </c>
      <c r="F34" s="93">
        <f t="shared" ref="F34:G34" si="3">F8+F24+F28</f>
        <v>370.43</v>
      </c>
      <c r="G34" s="93">
        <f t="shared" si="3"/>
        <v>289.08800000000002</v>
      </c>
      <c r="H34" s="93"/>
    </row>
    <row r="35" spans="1:26" s="94" customFormat="1" ht="15" customHeight="1" x14ac:dyDescent="0.25">
      <c r="A35" s="111" t="s">
        <v>136</v>
      </c>
      <c r="B35" s="112"/>
      <c r="C35" s="91"/>
      <c r="D35" s="92"/>
      <c r="E35" s="93"/>
      <c r="F35" s="93"/>
      <c r="G35" s="93"/>
      <c r="H35" s="93"/>
    </row>
    <row r="36" spans="1:26" s="114" customFormat="1" ht="15" customHeight="1" x14ac:dyDescent="0.25">
      <c r="A36" s="157" t="s">
        <v>138</v>
      </c>
      <c r="B36" s="158"/>
      <c r="C36" s="117" t="s">
        <v>139</v>
      </c>
      <c r="D36" s="92">
        <v>8.5</v>
      </c>
      <c r="E36" s="93">
        <v>2.4</v>
      </c>
      <c r="F36" s="93">
        <v>2.4</v>
      </c>
      <c r="G36" s="113">
        <f>G37</f>
        <v>0.41</v>
      </c>
      <c r="H36" s="71">
        <f t="shared" ref="H36:H37" si="4">F36-E36-G36+D36+F36</f>
        <v>10.49</v>
      </c>
    </row>
    <row r="37" spans="1:26" s="114" customFormat="1" ht="13.5" customHeight="1" x14ac:dyDescent="0.25">
      <c r="A37" s="115" t="s">
        <v>135</v>
      </c>
      <c r="B37" s="116"/>
      <c r="C37" s="117"/>
      <c r="D37" s="118">
        <v>0</v>
      </c>
      <c r="E37" s="119">
        <v>0.41</v>
      </c>
      <c r="F37" s="119">
        <v>0.41</v>
      </c>
      <c r="G37" s="120">
        <f>F37</f>
        <v>0.41</v>
      </c>
      <c r="H37" s="71">
        <f t="shared" si="4"/>
        <v>0</v>
      </c>
    </row>
    <row r="38" spans="1:26" s="94" customFormat="1" ht="11.25" customHeight="1" x14ac:dyDescent="0.25">
      <c r="A38" s="111" t="s">
        <v>137</v>
      </c>
      <c r="B38" s="112"/>
      <c r="C38" s="91"/>
      <c r="D38" s="92"/>
      <c r="E38" s="93">
        <f>E36</f>
        <v>2.4</v>
      </c>
      <c r="F38" s="93">
        <f t="shared" ref="F38:G38" si="5">F36</f>
        <v>2.4</v>
      </c>
      <c r="G38" s="93">
        <f t="shared" si="5"/>
        <v>0.41</v>
      </c>
      <c r="H38" s="93"/>
    </row>
    <row r="39" spans="1:26" s="76" customFormat="1" x14ac:dyDescent="0.25">
      <c r="A39" s="95" t="s">
        <v>95</v>
      </c>
      <c r="B39" s="96"/>
      <c r="C39" s="72"/>
      <c r="D39" s="81"/>
      <c r="E39" s="72">
        <f>E34+E38</f>
        <v>419.86</v>
      </c>
      <c r="F39" s="72">
        <f t="shared" ref="F39:G39" si="6">F34+F38</f>
        <v>372.83</v>
      </c>
      <c r="G39" s="72">
        <f t="shared" si="6"/>
        <v>289.49800000000005</v>
      </c>
      <c r="H39" s="71"/>
    </row>
    <row r="40" spans="1:26" s="76" customFormat="1" ht="23.25" x14ac:dyDescent="0.25">
      <c r="A40" s="97" t="s">
        <v>96</v>
      </c>
      <c r="B40" s="98"/>
      <c r="C40" s="72"/>
      <c r="D40" s="71">
        <f>D3</f>
        <v>-585.91999999999996</v>
      </c>
      <c r="E40" s="72"/>
      <c r="F40" s="72"/>
      <c r="G40" s="72"/>
      <c r="H40" s="71">
        <f>F39-E39+D40+F39-G39</f>
        <v>-549.61800000000017</v>
      </c>
    </row>
    <row r="41" spans="1:26" s="76" customFormat="1" ht="21.75" customHeight="1" x14ac:dyDescent="0.25">
      <c r="A41" s="138" t="s">
        <v>112</v>
      </c>
      <c r="B41" s="138"/>
      <c r="C41" s="69"/>
      <c r="D41" s="69"/>
      <c r="E41" s="71"/>
      <c r="F41" s="72"/>
      <c r="G41" s="72"/>
      <c r="H41" s="73">
        <f>H42+H43</f>
        <v>-549.61800000000005</v>
      </c>
      <c r="I41" s="75"/>
      <c r="J41" s="102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spans="1:26" s="76" customFormat="1" ht="14.25" customHeight="1" x14ac:dyDescent="0.25">
      <c r="A42" s="138" t="s">
        <v>97</v>
      </c>
      <c r="B42" s="154"/>
      <c r="C42" s="69"/>
      <c r="D42" s="69"/>
      <c r="E42" s="71"/>
      <c r="F42" s="72"/>
      <c r="G42" s="72"/>
      <c r="H42" s="73">
        <f>H36</f>
        <v>10.49</v>
      </c>
      <c r="I42" s="75"/>
      <c r="J42" s="75"/>
      <c r="K42" s="102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pans="1:26" s="76" customFormat="1" ht="12.75" customHeight="1" x14ac:dyDescent="0.25">
      <c r="A43" s="138" t="s">
        <v>98</v>
      </c>
      <c r="B43" s="154"/>
      <c r="C43" s="69"/>
      <c r="D43" s="69"/>
      <c r="E43" s="71"/>
      <c r="F43" s="72"/>
      <c r="G43" s="72"/>
      <c r="H43" s="73">
        <f>H8+H24+H28</f>
        <v>-560.10800000000006</v>
      </c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spans="1:26" s="4" customFormat="1" x14ac:dyDescent="0.25">
      <c r="A44" s="145"/>
      <c r="B44" s="146"/>
      <c r="C44" s="146"/>
      <c r="D44" s="146"/>
      <c r="E44" s="146"/>
      <c r="F44" s="146"/>
      <c r="G44" s="146"/>
      <c r="H44" s="146"/>
    </row>
    <row r="45" spans="1:26" s="4" customFormat="1" ht="30" customHeight="1" x14ac:dyDescent="0.25">
      <c r="A45" s="67"/>
      <c r="B45" s="68"/>
      <c r="C45" s="68"/>
      <c r="D45" s="68"/>
      <c r="E45" s="68"/>
      <c r="F45" s="68"/>
      <c r="G45" s="68"/>
      <c r="H45" s="68"/>
    </row>
    <row r="46" spans="1:26" x14ac:dyDescent="0.25">
      <c r="A46" s="19" t="s">
        <v>113</v>
      </c>
      <c r="D46" s="21"/>
      <c r="E46" s="21"/>
      <c r="F46" s="21"/>
      <c r="G46" s="21"/>
    </row>
    <row r="47" spans="1:26" x14ac:dyDescent="0.25">
      <c r="A47" s="142" t="s">
        <v>47</v>
      </c>
      <c r="B47" s="149"/>
      <c r="C47" s="149"/>
      <c r="D47" s="125"/>
      <c r="E47" s="28" t="s">
        <v>48</v>
      </c>
      <c r="F47" s="28" t="s">
        <v>49</v>
      </c>
      <c r="G47" s="28" t="s">
        <v>50</v>
      </c>
      <c r="H47" s="107" t="s">
        <v>108</v>
      </c>
    </row>
    <row r="48" spans="1:26" x14ac:dyDescent="0.25">
      <c r="A48" s="142" t="s">
        <v>46</v>
      </c>
      <c r="B48" s="143"/>
      <c r="C48" s="143"/>
      <c r="D48" s="144"/>
      <c r="E48" s="29"/>
      <c r="F48" s="28"/>
      <c r="G48" s="30">
        <v>0</v>
      </c>
      <c r="H48" s="6"/>
    </row>
    <row r="49" spans="1:8" s="4" customFormat="1" x14ac:dyDescent="0.25">
      <c r="A49" s="165" t="s">
        <v>7</v>
      </c>
      <c r="B49" s="166"/>
      <c r="C49" s="166"/>
      <c r="D49" s="167"/>
      <c r="E49" s="53"/>
      <c r="F49" s="54"/>
      <c r="G49" s="55">
        <f>SUM(G48)</f>
        <v>0</v>
      </c>
      <c r="H49" s="103"/>
    </row>
    <row r="50" spans="1:8" s="4" customFormat="1" x14ac:dyDescent="0.25">
      <c r="A50" s="56"/>
      <c r="B50" s="57"/>
      <c r="C50" s="57"/>
      <c r="D50" s="57"/>
      <c r="E50" s="58"/>
      <c r="F50" s="35"/>
      <c r="G50" s="59"/>
    </row>
    <row r="51" spans="1:8" x14ac:dyDescent="0.25">
      <c r="A51" s="108" t="s">
        <v>121</v>
      </c>
      <c r="B51" s="109"/>
      <c r="C51" s="110"/>
      <c r="D51" s="109"/>
      <c r="E51" s="109"/>
      <c r="F51" s="28"/>
      <c r="G51" s="30"/>
    </row>
    <row r="52" spans="1:8" x14ac:dyDescent="0.25">
      <c r="A52" s="142" t="s">
        <v>116</v>
      </c>
      <c r="B52" s="168"/>
      <c r="C52" s="122" t="s">
        <v>117</v>
      </c>
      <c r="D52" s="168"/>
      <c r="E52" s="28" t="s">
        <v>118</v>
      </c>
      <c r="F52" s="28" t="s">
        <v>119</v>
      </c>
      <c r="G52" s="30" t="s">
        <v>120</v>
      </c>
    </row>
    <row r="53" spans="1:8" x14ac:dyDescent="0.25">
      <c r="A53" s="142" t="s">
        <v>125</v>
      </c>
      <c r="B53" s="168"/>
      <c r="C53" s="122" t="s">
        <v>46</v>
      </c>
      <c r="D53" s="125"/>
      <c r="E53" s="28" t="s">
        <v>46</v>
      </c>
      <c r="F53" s="28" t="s">
        <v>46</v>
      </c>
      <c r="G53" s="30" t="s">
        <v>46</v>
      </c>
    </row>
    <row r="54" spans="1:8" x14ac:dyDescent="0.25">
      <c r="A54" s="32"/>
      <c r="B54" s="33"/>
      <c r="C54" s="39"/>
      <c r="D54" s="33"/>
      <c r="E54" s="33"/>
      <c r="F54" s="34"/>
      <c r="G54" s="34"/>
    </row>
    <row r="55" spans="1:8" x14ac:dyDescent="0.25">
      <c r="A55" s="35"/>
      <c r="B55" s="36"/>
      <c r="C55" s="40"/>
      <c r="D55" s="37"/>
      <c r="E55" s="34"/>
      <c r="F55" s="34"/>
      <c r="G55" s="34"/>
    </row>
    <row r="56" spans="1:8" x14ac:dyDescent="0.25">
      <c r="A56" s="4" t="s">
        <v>92</v>
      </c>
      <c r="E56" s="31"/>
      <c r="F56" s="60"/>
      <c r="G56" s="31"/>
    </row>
    <row r="57" spans="1:8" x14ac:dyDescent="0.25">
      <c r="A57" s="19" t="s">
        <v>114</v>
      </c>
      <c r="B57" s="61"/>
      <c r="C57" s="62"/>
      <c r="D57" s="19"/>
      <c r="E57" s="31"/>
      <c r="F57" s="60"/>
      <c r="G57" s="31"/>
    </row>
    <row r="58" spans="1:8" ht="48" customHeight="1" x14ac:dyDescent="0.25">
      <c r="A58" s="164" t="s">
        <v>140</v>
      </c>
      <c r="B58" s="164"/>
      <c r="C58" s="164"/>
      <c r="D58" s="164"/>
      <c r="E58" s="164"/>
      <c r="F58" s="164"/>
      <c r="G58" s="164"/>
    </row>
    <row r="60" spans="1:8" x14ac:dyDescent="0.25">
      <c r="A60" s="4" t="s">
        <v>64</v>
      </c>
      <c r="B60" s="51"/>
      <c r="C60" s="52"/>
      <c r="D60" s="4"/>
      <c r="E60" s="4" t="s">
        <v>124</v>
      </c>
      <c r="F60" s="4"/>
    </row>
    <row r="61" spans="1:8" x14ac:dyDescent="0.25">
      <c r="A61" s="4" t="s">
        <v>65</v>
      </c>
      <c r="B61" s="51"/>
      <c r="C61" s="52"/>
      <c r="D61" s="4"/>
      <c r="E61" s="4"/>
      <c r="F61" s="4"/>
    </row>
    <row r="62" spans="1:8" ht="15.75" customHeight="1" x14ac:dyDescent="0.25">
      <c r="A62" s="4" t="s">
        <v>71</v>
      </c>
      <c r="B62" s="51"/>
      <c r="C62" s="52"/>
      <c r="D62" s="4"/>
      <c r="E62" s="4"/>
      <c r="F62" s="4"/>
    </row>
    <row r="64" spans="1:8" x14ac:dyDescent="0.25">
      <c r="A64" s="64" t="s">
        <v>66</v>
      </c>
      <c r="B64" s="65"/>
      <c r="C64" s="66"/>
    </row>
    <row r="65" spans="1:3" x14ac:dyDescent="0.25">
      <c r="A65" s="64" t="s">
        <v>67</v>
      </c>
      <c r="B65" s="65"/>
      <c r="C65" s="66" t="s">
        <v>23</v>
      </c>
    </row>
    <row r="66" spans="1:3" x14ac:dyDescent="0.25">
      <c r="A66" s="64" t="s">
        <v>68</v>
      </c>
      <c r="B66" s="65"/>
      <c r="C66" s="66" t="s">
        <v>69</v>
      </c>
    </row>
    <row r="67" spans="1:3" x14ac:dyDescent="0.25">
      <c r="A67" s="64" t="s">
        <v>70</v>
      </c>
      <c r="B67" s="65"/>
      <c r="C67" s="66" t="s">
        <v>115</v>
      </c>
    </row>
  </sheetData>
  <mergeCells count="36">
    <mergeCell ref="A30:B30"/>
    <mergeCell ref="A31:B31"/>
    <mergeCell ref="A32:B32"/>
    <mergeCell ref="A33:B33"/>
    <mergeCell ref="A58:G58"/>
    <mergeCell ref="A49:D49"/>
    <mergeCell ref="A42:B42"/>
    <mergeCell ref="A43:B43"/>
    <mergeCell ref="A52:B52"/>
    <mergeCell ref="C52:D52"/>
    <mergeCell ref="A53:B53"/>
    <mergeCell ref="C53:D53"/>
    <mergeCell ref="A26:B26"/>
    <mergeCell ref="A14:B14"/>
    <mergeCell ref="A15:B15"/>
    <mergeCell ref="A7:B7"/>
    <mergeCell ref="A8:B8"/>
    <mergeCell ref="A10:B10"/>
    <mergeCell ref="A11:H11"/>
    <mergeCell ref="A12:B12"/>
    <mergeCell ref="A3:B3"/>
    <mergeCell ref="A6:H6"/>
    <mergeCell ref="A48:D48"/>
    <mergeCell ref="A44:H44"/>
    <mergeCell ref="A41:B41"/>
    <mergeCell ref="A34:B34"/>
    <mergeCell ref="A47:D47"/>
    <mergeCell ref="A17:B17"/>
    <mergeCell ref="A18:B18"/>
    <mergeCell ref="A20:B20"/>
    <mergeCell ref="A4:B4"/>
    <mergeCell ref="A5:B5"/>
    <mergeCell ref="A28:B28"/>
    <mergeCell ref="A36:B36"/>
    <mergeCell ref="A23:B23"/>
    <mergeCell ref="A24:B24"/>
  </mergeCells>
  <pageMargins left="0.7" right="0.7" top="0.75" bottom="0.75" header="0.3" footer="0.3"/>
  <pageSetup paperSize="9" scale="3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2020-02-13T08:08:15Z</cp:lastPrinted>
  <dcterms:created xsi:type="dcterms:W3CDTF">2013-02-18T04:38:06Z</dcterms:created>
  <dcterms:modified xsi:type="dcterms:W3CDTF">2020-02-18T04:42:49Z</dcterms:modified>
</cp:coreProperties>
</file>