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E8" i="8" l="1"/>
  <c r="G42" i="8"/>
  <c r="E42" i="8"/>
  <c r="D17" i="8"/>
  <c r="D16" i="8"/>
  <c r="F10" i="8"/>
  <c r="G10" i="8"/>
  <c r="H50" i="8" l="1"/>
  <c r="H44" i="8"/>
  <c r="H36" i="8"/>
  <c r="H51" i="8" s="1"/>
  <c r="E47" i="8"/>
  <c r="F47" i="8"/>
  <c r="G47" i="8"/>
  <c r="G44" i="8"/>
  <c r="G68" i="8"/>
  <c r="H49" i="8" l="1"/>
  <c r="C33" i="8"/>
  <c r="C34" i="8"/>
  <c r="F34" i="8"/>
  <c r="H34" i="8" s="1"/>
  <c r="D48" i="8"/>
  <c r="H48" i="8" s="1"/>
  <c r="F36" i="8"/>
  <c r="E36" i="8"/>
  <c r="G41" i="8"/>
  <c r="H41" i="8" s="1"/>
  <c r="G40" i="8"/>
  <c r="H40" i="8" s="1"/>
  <c r="G39" i="8"/>
  <c r="H39" i="8" s="1"/>
  <c r="G38" i="8"/>
  <c r="H38" i="8" s="1"/>
  <c r="G34" i="8"/>
  <c r="E34" i="8"/>
  <c r="G27" i="8"/>
  <c r="G30" i="8" s="1"/>
  <c r="G29" i="8" s="1"/>
  <c r="F30" i="8"/>
  <c r="F29" i="8"/>
  <c r="E30" i="8"/>
  <c r="E29" i="8"/>
  <c r="G24" i="8"/>
  <c r="G21" i="8"/>
  <c r="G23" i="8" s="1"/>
  <c r="G22" i="8" s="1"/>
  <c r="G18" i="8"/>
  <c r="E17" i="8"/>
  <c r="E16" i="8" s="1"/>
  <c r="H16" i="8" s="1"/>
  <c r="G15" i="8"/>
  <c r="G12" i="8"/>
  <c r="G8" i="8" s="1"/>
  <c r="E14" i="8"/>
  <c r="E13" i="8"/>
  <c r="F14" i="8"/>
  <c r="F13" i="8"/>
  <c r="F8" i="8"/>
  <c r="F42" i="8"/>
  <c r="G32" i="8"/>
  <c r="H32" i="8" s="1"/>
  <c r="H8" i="8"/>
  <c r="H45" i="8"/>
  <c r="E33" i="8"/>
  <c r="H33" i="8" s="1"/>
  <c r="F33" i="8"/>
  <c r="D29" i="8"/>
  <c r="F17" i="8"/>
  <c r="F16" i="8"/>
  <c r="H15" i="8"/>
  <c r="D14" i="8"/>
  <c r="H14" i="8"/>
  <c r="D13" i="8"/>
  <c r="H13" i="8"/>
  <c r="H12" i="8"/>
  <c r="C30" i="8"/>
  <c r="C26" i="8"/>
  <c r="C25" i="8"/>
  <c r="C23" i="8"/>
  <c r="C22" i="8"/>
  <c r="C20" i="8"/>
  <c r="C19" i="8"/>
  <c r="C17" i="8"/>
  <c r="C16" i="8"/>
  <c r="C14" i="8"/>
  <c r="C13" i="8"/>
  <c r="C8" i="8"/>
  <c r="C10" i="8"/>
  <c r="C9" i="8" s="1"/>
  <c r="G26" i="8"/>
  <c r="G25" i="8"/>
  <c r="G20" i="8"/>
  <c r="G19" i="8"/>
  <c r="G17" i="8"/>
  <c r="G16" i="8"/>
  <c r="F26" i="8"/>
  <c r="E26" i="8"/>
  <c r="H26" i="8" s="1"/>
  <c r="F25" i="8"/>
  <c r="E25" i="8"/>
  <c r="F23" i="8"/>
  <c r="E23" i="8"/>
  <c r="F22" i="8"/>
  <c r="E22" i="8"/>
  <c r="H22" i="8" s="1"/>
  <c r="F20" i="8"/>
  <c r="E20" i="8"/>
  <c r="H20" i="8" s="1"/>
  <c r="F19" i="8"/>
  <c r="E19" i="8"/>
  <c r="E10" i="8"/>
  <c r="F9" i="8"/>
  <c r="E9" i="8"/>
  <c r="H9" i="8" s="1"/>
  <c r="D25" i="8"/>
  <c r="D22" i="8"/>
  <c r="D20" i="8"/>
  <c r="D19" i="8" s="1"/>
  <c r="H19" i="8" s="1"/>
  <c r="D9" i="8"/>
  <c r="H30" i="8"/>
  <c r="H29" i="8"/>
  <c r="H28" i="8"/>
  <c r="H27" i="8"/>
  <c r="H25" i="8"/>
  <c r="H24" i="8"/>
  <c r="H23" i="8"/>
  <c r="H21" i="8"/>
  <c r="H18" i="8"/>
  <c r="H10" i="8"/>
  <c r="G9" i="8" l="1"/>
  <c r="G36" i="8"/>
  <c r="G14" i="8"/>
  <c r="G13" i="8" s="1"/>
  <c r="H17" i="8"/>
</calcChain>
</file>

<file path=xl/comments1.xml><?xml version="1.0" encoding="utf-8"?>
<comments xmlns="http://schemas.openxmlformats.org/spreadsheetml/2006/main">
  <authors>
    <author>Алексей</author>
  </authors>
  <commentList>
    <comment ref="A46" authorId="0" shapeId="0">
      <text>
        <r>
          <rPr>
            <b/>
            <sz val="9"/>
            <color indexed="81"/>
            <rFont val="Tahoma"/>
            <family val="2"/>
            <charset val="204"/>
          </rPr>
          <t>Договор расторгли</t>
        </r>
      </text>
    </comment>
  </commentList>
</comments>
</file>

<file path=xl/sharedStrings.xml><?xml version="1.0" encoding="utf-8"?>
<sst xmlns="http://schemas.openxmlformats.org/spreadsheetml/2006/main" count="204" uniqueCount="176">
  <si>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</si>
  <si>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</si>
  <si>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</si>
  <si>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</si>
  <si>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</si>
  <si>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</si>
  <si>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</si>
  <si>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</si>
  <si>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</si>
  <si>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</si>
  <si>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</si>
  <si>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</si>
  <si>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</si>
  <si>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</si>
  <si>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</si>
  <si>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</si>
  <si>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</si>
  <si>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</si>
  <si>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</si>
  <si>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</si>
  <si>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</si>
  <si>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</si>
  <si>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</si>
  <si>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</si>
  <si>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</si>
  <si>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</si>
  <si>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</si>
  <si>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</si>
  <si>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</si>
  <si>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</si>
  <si>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</si>
  <si>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</si>
  <si>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</si>
  <si>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</si>
  <si>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</si>
  <si>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</si>
  <si>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</si>
  <si>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</si>
  <si>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</si>
  <si>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</si>
  <si>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</si>
  <si>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</si>
  <si>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</si>
  <si>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</si>
  <si>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</si>
  <si>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</si>
  <si>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</si>
  <si>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</si>
  <si>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</si>
  <si>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</si>
  <si>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</si>
  <si>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</si>
  <si>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</si>
  <si>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</si>
  <si>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</si>
  <si>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</si>
  <si>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</si>
  <si>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</si>
  <si>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</si>
  <si>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</si>
  <si>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</si>
  <si>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</si>
  <si>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</si>
  <si>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</si>
  <si>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</si>
  <si>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</si>
  <si>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</si>
  <si>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</si>
  <si>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</si>
  <si>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</si>
  <si>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</si>
  <si>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</si>
  <si>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</si>
  <si>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</si>
  <si>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</si>
  <si>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</si>
  <si>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</si>
  <si>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</si>
  <si>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</si>
  <si>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</si>
  <si>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</si>
  <si>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</si>
  <si>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</si>
  <si>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</si>
  <si>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</si>
  <si>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</si>
  <si>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</si>
  <si>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</si>
  <si>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</si>
  <si>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</si>
  <si>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</si>
  <si>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</si>
  <si>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</si>
  <si>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</si>
  <si>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№ 15 по ул. Ивановской</t>
  </si>
  <si>
    <t>9 этажей</t>
  </si>
  <si>
    <t>4 подъезда</t>
  </si>
  <si>
    <t>4 лифтов</t>
  </si>
  <si>
    <t>4  м/проводов</t>
  </si>
  <si>
    <t>Ивановская, 15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</si>
  <si>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</si>
  <si>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</si>
  <si>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</si>
  <si>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</si>
  <si>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</si>
  <si>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</si>
  <si>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</si>
  <si>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</si>
  <si>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</si>
  <si>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</si>
  <si>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</si>
  <si>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</si>
  <si>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</si>
  <si>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</si>
  <si>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</si>
  <si>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</si>
  <si>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4 шт</t>
  </si>
  <si>
    <t>часть 4</t>
  </si>
  <si>
    <t>количество проживающих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</si>
  <si>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</si>
  <si>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</si>
  <si>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</si>
  <si>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</si>
  <si>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</si>
  <si>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</si>
  <si>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</si>
  <si>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>Ресо-Гарантия</t>
  </si>
  <si>
    <t xml:space="preserve"> Реклама в лифтах</t>
  </si>
  <si>
    <t>3.коммунальные услуги: всего,</t>
  </si>
  <si>
    <t xml:space="preserve">в том числе: </t>
  </si>
  <si>
    <t>ХВС на содержание ОИ МКД</t>
  </si>
  <si>
    <t>оведение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</si>
  <si>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</si>
  <si>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</si>
  <si>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2019 г.</t>
  </si>
  <si>
    <t>7327,70 кв.м.</t>
  </si>
  <si>
    <t>всего 1129,70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</si>
  <si>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</si>
  <si>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</si>
  <si>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</si>
  <si>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</si>
  <si>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</si>
  <si>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</si>
  <si>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5.Капитальный ремонт</t>
  </si>
  <si>
    <t>На основании решения собрания - доп.сбор на установку УУТЭ</t>
  </si>
  <si>
    <t>Прочие работы и услуги:</t>
  </si>
  <si>
    <t>Экономич. отдел - 220-50-87</t>
  </si>
  <si>
    <t>Собственникам, следует представить в Управляющую компанию протокол общего собрания с решением, о необходимости производства каких-либо работ, по текущему ремонту общедомового имущества, для формирования  перспективного плана  текущего ремонта дома.</t>
  </si>
  <si>
    <t>Предложение Управляющей компании : 1. Обустройство слуховых окон в подвальных помещениях.2. Установка дверей входа в подвал.</t>
  </si>
  <si>
    <t>287 чел</t>
  </si>
  <si>
    <t>Составление проектной документации- благоустройство</t>
  </si>
  <si>
    <t>Востокэнергострой проект</t>
  </si>
  <si>
    <t>Экспертиза сметной документации</t>
  </si>
  <si>
    <t>ДВ Экспертиза проект</t>
  </si>
  <si>
    <t>Ремонт пластиковых окон - установка ручек на окна</t>
  </si>
  <si>
    <t>9 шт</t>
  </si>
  <si>
    <t>Позитив Плюс</t>
  </si>
  <si>
    <t>Ремонт лифта замена КВШ отводного блока п.1</t>
  </si>
  <si>
    <t>Лифт ДВ</t>
  </si>
  <si>
    <t xml:space="preserve">Замена счетчика ОДПУ элект.энергии </t>
  </si>
  <si>
    <t>Эра</t>
  </si>
  <si>
    <t xml:space="preserve">Восстановление герметизации кровли </t>
  </si>
  <si>
    <t>7 м2</t>
  </si>
  <si>
    <t>Артур Эксперт</t>
  </si>
  <si>
    <t>Экспертиза аварийной панели фасада</t>
  </si>
  <si>
    <t>Установка прибора учета тепловой энергии</t>
  </si>
  <si>
    <t>ИП "Полушко"</t>
  </si>
  <si>
    <t>1 копл</t>
  </si>
  <si>
    <t>1 компл</t>
  </si>
  <si>
    <t>1 шт</t>
  </si>
  <si>
    <t>А.А.Тяптин</t>
  </si>
  <si>
    <t>Тяптин Андрей Александрович</t>
  </si>
  <si>
    <t>ООО " Восток-Мегаполис"</t>
  </si>
  <si>
    <t xml:space="preserve">                     ООО "Управляющая компания Ленинского района"</t>
  </si>
  <si>
    <t xml:space="preserve">                                                                   01 февраля 2008 года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</si>
  <si>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267/02   от   12.02.2020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</si>
</sst>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2" fontId="9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wrapText="1"/>
    </xf>
    <xf numFmtId="2" fontId="3" fillId="0" borderId="3" xfId="0" applyNumberFormat="1" applyFont="1" applyBorder="1" applyAlignment="1">
      <alignment horizontal="center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12" fillId="3" borderId="0" xfId="0" applyFont="1" applyFill="1"/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3" borderId="0" xfId="0" applyFill="1"/>
    <xf numFmtId="0" fontId="16" fillId="3" borderId="0" xfId="0" applyFont="1" applyFill="1"/>
    <xf numFmtId="0" fontId="7" fillId="3" borderId="0" xfId="0" applyFont="1" applyFill="1"/>
    <xf numFmtId="0" fontId="3" fillId="0" borderId="1" xfId="0" applyFont="1" applyBorder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/>
    <xf numFmtId="17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6" fillId="3" borderId="2" xfId="0" applyFont="1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6" fillId="3" borderId="0" xfId="0" applyFont="1" applyFill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6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0" fillId="0" borderId="7" xfId="0" applyBorder="1" applyAlignment="1"/>
    <xf numFmtId="0" fontId="6" fillId="3" borderId="2" xfId="0" applyFont="1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3" fillId="0" borderId="2" xfId="0" applyFont="1" applyFill="1" applyBorder="1" applyAlignment="1"/>
    <xf numFmtId="0" fontId="9" fillId="0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E10" sqref="E1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3" t="s">
        <v>94</v>
      </c>
    </row>
    <row r="4" spans="1:4" ht="14.25" customHeight="1" x14ac:dyDescent="0.25">
      <c r="A4" s="21" t="s">
        <v>175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56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173</v>
      </c>
      <c r="D8" s="171"/>
    </row>
    <row r="9" spans="1:4" s="3" customFormat="1" ht="12" customHeight="1" x14ac:dyDescent="0.25">
      <c r="A9" s="12" t="s">
        <v>1</v>
      </c>
      <c r="B9" s="13" t="s">
        <v>12</v>
      </c>
      <c r="C9" s="112" t="s">
        <v>171</v>
      </c>
      <c r="D9" s="113"/>
    </row>
    <row r="10" spans="1:4" s="3" customFormat="1" ht="24" customHeight="1" x14ac:dyDescent="0.25">
      <c r="A10" s="12" t="s">
        <v>2</v>
      </c>
      <c r="B10" s="14" t="s">
        <v>13</v>
      </c>
      <c r="C10" s="114" t="s">
        <v>91</v>
      </c>
      <c r="D10" s="115"/>
    </row>
    <row r="11" spans="1:4" s="3" customFormat="1" ht="15" customHeight="1" x14ac:dyDescent="0.25">
      <c r="A11" s="12" t="s">
        <v>3</v>
      </c>
      <c r="B11" s="13" t="s">
        <v>14</v>
      </c>
      <c r="C11" s="112" t="s">
        <v>15</v>
      </c>
      <c r="D11" s="113"/>
    </row>
    <row r="12" spans="1:4" s="3" customFormat="1" ht="15" customHeight="1" x14ac:dyDescent="0.25">
      <c r="A12" s="52" t="s">
        <v>4</v>
      </c>
      <c r="B12" s="53" t="s">
        <v>101</v>
      </c>
      <c r="C12" s="172" t="s">
        <v>102</v>
      </c>
      <c r="D12" s="172" t="s">
        <v>103</v>
      </c>
    </row>
    <row r="13" spans="1:4" s="3" customFormat="1" ht="15" customHeight="1" x14ac:dyDescent="0.25">
      <c r="A13" s="54"/>
      <c r="B13" s="55"/>
      <c r="C13" s="172" t="s">
        <v>104</v>
      </c>
      <c r="D13" s="172" t="s">
        <v>105</v>
      </c>
    </row>
    <row r="14" spans="1:4" s="3" customFormat="1" ht="15" customHeight="1" x14ac:dyDescent="0.25">
      <c r="A14" s="54"/>
      <c r="B14" s="55"/>
      <c r="C14" s="172" t="s">
        <v>106</v>
      </c>
      <c r="D14" s="172" t="s">
        <v>107</v>
      </c>
    </row>
    <row r="15" spans="1:4" s="3" customFormat="1" ht="15" customHeight="1" x14ac:dyDescent="0.25">
      <c r="A15" s="54"/>
      <c r="B15" s="55"/>
      <c r="C15" s="172" t="s">
        <v>108</v>
      </c>
      <c r="D15" s="172" t="s">
        <v>110</v>
      </c>
    </row>
    <row r="16" spans="1:4" s="3" customFormat="1" ht="15" customHeight="1" x14ac:dyDescent="0.25">
      <c r="A16" s="54"/>
      <c r="B16" s="55"/>
      <c r="C16" s="172" t="s">
        <v>109</v>
      </c>
      <c r="D16" s="172" t="s">
        <v>103</v>
      </c>
    </row>
    <row r="17" spans="1:4" s="3" customFormat="1" ht="15" customHeight="1" x14ac:dyDescent="0.25">
      <c r="A17" s="54"/>
      <c r="B17" s="55"/>
      <c r="C17" s="172" t="s">
        <v>111</v>
      </c>
      <c r="D17" s="172" t="s">
        <v>112</v>
      </c>
    </row>
    <row r="18" spans="1:4" s="3" customFormat="1" ht="15" customHeight="1" x14ac:dyDescent="0.25">
      <c r="A18" s="56"/>
      <c r="B18" s="57"/>
      <c r="C18" s="172" t="s">
        <v>113</v>
      </c>
      <c r="D18" s="172" t="s">
        <v>114</v>
      </c>
    </row>
    <row r="19" spans="1:4" s="3" customFormat="1" ht="14.25" customHeight="1" x14ac:dyDescent="0.25">
      <c r="A19" s="12" t="s">
        <v>5</v>
      </c>
      <c r="B19" s="13" t="s">
        <v>16</v>
      </c>
      <c r="C19" s="116" t="s">
        <v>100</v>
      </c>
      <c r="D19" s="117"/>
    </row>
    <row r="20" spans="1:4" s="3" customFormat="1" ht="23.25" x14ac:dyDescent="0.25">
      <c r="A20" s="12" t="s">
        <v>6</v>
      </c>
      <c r="B20" s="14" t="s">
        <v>17</v>
      </c>
      <c r="C20" s="118" t="s">
        <v>59</v>
      </c>
      <c r="D20" s="119"/>
    </row>
    <row r="21" spans="1:4" s="3" customFormat="1" ht="16.5" customHeight="1" x14ac:dyDescent="0.25">
      <c r="A21" s="12" t="s">
        <v>7</v>
      </c>
      <c r="B21" s="13" t="s">
        <v>18</v>
      </c>
      <c r="C21" s="114" t="s">
        <v>19</v>
      </c>
      <c r="D21" s="115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0" t="s">
        <v>27</v>
      </c>
      <c r="B26" s="121"/>
      <c r="C26" s="121"/>
      <c r="D26" s="122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19" t="s">
        <v>28</v>
      </c>
      <c r="B29" s="18"/>
      <c r="C29" s="18"/>
      <c r="D29" s="18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4" x14ac:dyDescent="0.25">
      <c r="A31" s="19" t="s">
        <v>46</v>
      </c>
      <c r="B31" s="18"/>
      <c r="C31" s="18"/>
      <c r="D31" s="18"/>
    </row>
    <row r="32" spans="1:4" ht="13.5" customHeight="1" x14ac:dyDescent="0.25">
      <c r="A32" s="19" t="s">
        <v>47</v>
      </c>
      <c r="B32" s="18"/>
      <c r="C32" s="18"/>
      <c r="D32" s="18"/>
    </row>
    <row r="33" spans="1:4" ht="12" customHeight="1" x14ac:dyDescent="0.25">
      <c r="A33" s="7">
        <v>1</v>
      </c>
      <c r="B33" s="6" t="s">
        <v>172</v>
      </c>
      <c r="C33" s="6" t="s">
        <v>30</v>
      </c>
      <c r="D33" s="6" t="s">
        <v>32</v>
      </c>
    </row>
    <row r="34" spans="1:4" x14ac:dyDescent="0.25">
      <c r="A34" s="19" t="s">
        <v>33</v>
      </c>
      <c r="B34" s="18"/>
      <c r="C34" s="18"/>
      <c r="D34" s="18"/>
    </row>
    <row r="35" spans="1:4" ht="14.25" customHeight="1" x14ac:dyDescent="0.25">
      <c r="A35" s="7">
        <v>1</v>
      </c>
      <c r="B35" s="6" t="s">
        <v>34</v>
      </c>
      <c r="C35" s="6" t="s">
        <v>25</v>
      </c>
      <c r="D35" s="6" t="s">
        <v>35</v>
      </c>
    </row>
    <row r="36" spans="1:4" ht="13.5" customHeight="1" x14ac:dyDescent="0.25">
      <c r="A36" s="19" t="s">
        <v>36</v>
      </c>
      <c r="B36" s="18"/>
      <c r="C36" s="18"/>
      <c r="D36" s="18"/>
    </row>
    <row r="37" spans="1:4" x14ac:dyDescent="0.25">
      <c r="A37" s="7">
        <v>1</v>
      </c>
      <c r="B37" s="6" t="s">
        <v>37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54</v>
      </c>
      <c r="B39" s="18"/>
      <c r="C39" s="18"/>
      <c r="D39" s="18"/>
    </row>
    <row r="40" spans="1:4" x14ac:dyDescent="0.25">
      <c r="A40" s="7">
        <v>1</v>
      </c>
      <c r="B40" s="6" t="s">
        <v>38</v>
      </c>
      <c r="C40" s="109">
        <v>1971</v>
      </c>
      <c r="D40" s="110"/>
    </row>
    <row r="41" spans="1:4" x14ac:dyDescent="0.25">
      <c r="A41" s="7">
        <v>2</v>
      </c>
      <c r="B41" s="6" t="s">
        <v>40</v>
      </c>
      <c r="C41" s="111" t="s">
        <v>95</v>
      </c>
      <c r="D41" s="111"/>
    </row>
    <row r="42" spans="1:4" ht="15" customHeight="1" x14ac:dyDescent="0.25">
      <c r="A42" s="7">
        <v>3</v>
      </c>
      <c r="B42" s="6" t="s">
        <v>41</v>
      </c>
      <c r="C42" s="111" t="s">
        <v>96</v>
      </c>
      <c r="D42" s="111"/>
    </row>
    <row r="43" spans="1:4" x14ac:dyDescent="0.25">
      <c r="A43" s="98">
        <v>4</v>
      </c>
      <c r="B43" s="6" t="s">
        <v>39</v>
      </c>
      <c r="C43" s="111" t="s">
        <v>97</v>
      </c>
      <c r="D43" s="111"/>
    </row>
    <row r="44" spans="1:4" x14ac:dyDescent="0.25">
      <c r="A44" s="98">
        <v>5</v>
      </c>
      <c r="B44" s="6" t="s">
        <v>42</v>
      </c>
      <c r="C44" s="111" t="s">
        <v>98</v>
      </c>
      <c r="D44" s="111"/>
    </row>
    <row r="45" spans="1:4" x14ac:dyDescent="0.25">
      <c r="A45" s="98">
        <v>6</v>
      </c>
      <c r="B45" s="6" t="s">
        <v>43</v>
      </c>
      <c r="C45" s="109" t="s">
        <v>135</v>
      </c>
      <c r="D45" s="110"/>
    </row>
    <row r="46" spans="1:4" ht="15" customHeight="1" x14ac:dyDescent="0.25">
      <c r="A46" s="98">
        <v>7</v>
      </c>
      <c r="B46" s="6" t="s">
        <v>44</v>
      </c>
      <c r="C46" s="109" t="s">
        <v>60</v>
      </c>
      <c r="D46" s="110"/>
    </row>
    <row r="47" spans="1:4" ht="15" customHeight="1" x14ac:dyDescent="0.25">
      <c r="A47" s="98">
        <v>8</v>
      </c>
      <c r="B47" s="6" t="s">
        <v>118</v>
      </c>
      <c r="C47" s="109" t="s">
        <v>149</v>
      </c>
      <c r="D47" s="123"/>
    </row>
    <row r="48" spans="1:4" x14ac:dyDescent="0.25">
      <c r="A48" s="98">
        <v>9</v>
      </c>
      <c r="B48" s="6" t="s">
        <v>45</v>
      </c>
      <c r="C48" s="109" t="s">
        <v>136</v>
      </c>
      <c r="D48" s="110"/>
    </row>
    <row r="49" spans="1:4" x14ac:dyDescent="0.25">
      <c r="A49" s="98">
        <v>10</v>
      </c>
      <c r="B49" s="6" t="s">
        <v>93</v>
      </c>
      <c r="C49" s="6" t="s">
        <v>174</v>
      </c>
      <c r="D49" s="65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5:D45"/>
    <mergeCell ref="C46:D46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"/>
  <sheetViews>
    <sheetView topLeftCell="A35" workbookViewId="0">
      <selection sqref="A1:H94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81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85546875" customWidth="1"/>
  </cols>
  <sheetData>
    <row r="1" spans="1:8" x14ac:dyDescent="0.25">
      <c r="A1" s="4" t="s">
        <v>120</v>
      </c>
      <c r="B1"/>
      <c r="C1" s="73"/>
      <c r="D1" s="36"/>
    </row>
    <row r="2" spans="1:8" ht="13.5" customHeight="1" x14ac:dyDescent="0.25">
      <c r="A2" s="4" t="s">
        <v>137</v>
      </c>
      <c r="B2"/>
      <c r="C2" s="73"/>
      <c r="D2" s="36"/>
    </row>
    <row r="3" spans="1:8" ht="62.25" customHeight="1" x14ac:dyDescent="0.25">
      <c r="A3" s="125" t="s">
        <v>67</v>
      </c>
      <c r="B3" s="126"/>
      <c r="C3" s="74" t="s">
        <v>68</v>
      </c>
      <c r="D3" s="31" t="s">
        <v>69</v>
      </c>
      <c r="E3" s="31" t="s">
        <v>70</v>
      </c>
      <c r="F3" s="31" t="s">
        <v>71</v>
      </c>
      <c r="G3" s="37" t="s">
        <v>72</v>
      </c>
      <c r="H3" s="31" t="s">
        <v>73</v>
      </c>
    </row>
    <row r="4" spans="1:8" ht="30.75" customHeight="1" x14ac:dyDescent="0.25">
      <c r="A4" s="143" t="s">
        <v>138</v>
      </c>
      <c r="B4" s="144"/>
      <c r="C4" s="74"/>
      <c r="D4" s="31">
        <v>-334.58</v>
      </c>
      <c r="E4" s="31"/>
      <c r="F4" s="31"/>
      <c r="G4" s="37"/>
      <c r="H4" s="31"/>
    </row>
    <row r="5" spans="1:8" ht="14.25" customHeight="1" x14ac:dyDescent="0.25">
      <c r="A5" s="62" t="s">
        <v>121</v>
      </c>
      <c r="B5" s="63"/>
      <c r="C5" s="74"/>
      <c r="D5" s="31">
        <v>136.47</v>
      </c>
      <c r="E5" s="31"/>
      <c r="F5" s="31"/>
      <c r="G5" s="37"/>
      <c r="H5" s="31"/>
    </row>
    <row r="6" spans="1:8" ht="14.25" customHeight="1" x14ac:dyDescent="0.25">
      <c r="A6" s="62" t="s">
        <v>122</v>
      </c>
      <c r="B6" s="63"/>
      <c r="C6" s="74"/>
      <c r="D6" s="31">
        <v>-471.05</v>
      </c>
      <c r="E6" s="31"/>
      <c r="F6" s="31"/>
      <c r="G6" s="37"/>
      <c r="H6" s="31"/>
    </row>
    <row r="7" spans="1:8" ht="13.5" customHeight="1" x14ac:dyDescent="0.25">
      <c r="A7" s="127" t="s">
        <v>139</v>
      </c>
      <c r="B7" s="128"/>
      <c r="C7" s="128"/>
      <c r="D7" s="128"/>
      <c r="E7" s="128"/>
      <c r="F7" s="128"/>
      <c r="G7" s="128"/>
      <c r="H7" s="123"/>
    </row>
    <row r="8" spans="1:8" ht="17.25" customHeight="1" x14ac:dyDescent="0.25">
      <c r="A8" s="125" t="s">
        <v>74</v>
      </c>
      <c r="B8" s="145"/>
      <c r="C8" s="75">
        <f>C12+C15+C18+C21+C24+C27</f>
        <v>21.490000000000002</v>
      </c>
      <c r="D8" s="32">
        <v>-403.3</v>
      </c>
      <c r="E8" s="66">
        <f>E12+E15+E18+E21+E24+E27</f>
        <v>1883.7700000000002</v>
      </c>
      <c r="F8" s="66">
        <f>F12+F15+F18+F21+F24+F27</f>
        <v>1772.0100000000002</v>
      </c>
      <c r="G8" s="66">
        <f>G12+G15+G18+G21+G24+G27</f>
        <v>1772.0100000000002</v>
      </c>
      <c r="H8" s="66">
        <f>F8-E8+D8</f>
        <v>-515.05999999999995</v>
      </c>
    </row>
    <row r="9" spans="1:8" x14ac:dyDescent="0.25">
      <c r="A9" s="38" t="s">
        <v>75</v>
      </c>
      <c r="B9" s="39"/>
      <c r="C9" s="66">
        <f>C8-C10</f>
        <v>19.341000000000001</v>
      </c>
      <c r="D9" s="7">
        <f>D8-D10</f>
        <v>-362.97</v>
      </c>
      <c r="E9" s="66">
        <f t="shared" ref="E9:F9" si="0">E8-E10</f>
        <v>1695.3930000000003</v>
      </c>
      <c r="F9" s="66">
        <f t="shared" si="0"/>
        <v>1594.8090000000002</v>
      </c>
      <c r="G9" s="66">
        <f>G8-G10</f>
        <v>1594.8090000000002</v>
      </c>
      <c r="H9" s="66">
        <f>F9-E9+D9</f>
        <v>-463.55400000000009</v>
      </c>
    </row>
    <row r="10" spans="1:8" x14ac:dyDescent="0.25">
      <c r="A10" s="135" t="s">
        <v>76</v>
      </c>
      <c r="B10" s="128"/>
      <c r="C10" s="66">
        <f>C8*10%</f>
        <v>2.1490000000000005</v>
      </c>
      <c r="D10" s="7">
        <v>-40.33</v>
      </c>
      <c r="E10" s="66">
        <f t="shared" ref="E10:G10" si="1">E8*10%</f>
        <v>188.37700000000004</v>
      </c>
      <c r="F10" s="66">
        <f t="shared" si="1"/>
        <v>177.20100000000002</v>
      </c>
      <c r="G10" s="66">
        <f t="shared" si="1"/>
        <v>177.20100000000002</v>
      </c>
      <c r="H10" s="66">
        <f>F10-E10+D10</f>
        <v>-51.506000000000014</v>
      </c>
    </row>
    <row r="11" spans="1:8" ht="20.25" customHeight="1" x14ac:dyDescent="0.25">
      <c r="A11" s="127" t="s">
        <v>77</v>
      </c>
      <c r="B11" s="146"/>
      <c r="C11" s="146"/>
      <c r="D11" s="146"/>
      <c r="E11" s="146"/>
      <c r="F11" s="146"/>
      <c r="G11" s="146"/>
      <c r="H11" s="145"/>
    </row>
    <row r="12" spans="1:8" x14ac:dyDescent="0.25">
      <c r="A12" s="136" t="s">
        <v>57</v>
      </c>
      <c r="B12" s="137"/>
      <c r="C12" s="75">
        <v>5.75</v>
      </c>
      <c r="D12" s="32">
        <v>-105.56</v>
      </c>
      <c r="E12" s="87">
        <v>504</v>
      </c>
      <c r="F12" s="87">
        <v>474.15</v>
      </c>
      <c r="G12" s="72">
        <f>F12</f>
        <v>474.15</v>
      </c>
      <c r="H12" s="66">
        <f>F12-E12+D12</f>
        <v>-135.41000000000003</v>
      </c>
    </row>
    <row r="13" spans="1:8" x14ac:dyDescent="0.25">
      <c r="A13" s="38" t="s">
        <v>75</v>
      </c>
      <c r="B13" s="39"/>
      <c r="C13" s="66">
        <f>C12-C14</f>
        <v>5.1749999999999998</v>
      </c>
      <c r="D13" s="66">
        <f>D12-D14</f>
        <v>-95.004000000000005</v>
      </c>
      <c r="E13" s="87">
        <f>E12-E14</f>
        <v>453.6</v>
      </c>
      <c r="F13" s="87">
        <f>F12-F14</f>
        <v>426.73499999999996</v>
      </c>
      <c r="G13" s="66">
        <f>G12-G14</f>
        <v>426.73499999999996</v>
      </c>
      <c r="H13" s="66">
        <f>F13-E13+D13</f>
        <v>-121.86900000000007</v>
      </c>
    </row>
    <row r="14" spans="1:8" x14ac:dyDescent="0.25">
      <c r="A14" s="135" t="s">
        <v>76</v>
      </c>
      <c r="B14" s="128"/>
      <c r="C14" s="66">
        <f>C12*10%</f>
        <v>0.57500000000000007</v>
      </c>
      <c r="D14" s="66">
        <f>D12*10%</f>
        <v>-10.556000000000001</v>
      </c>
      <c r="E14" s="66">
        <f>E12*10%</f>
        <v>50.400000000000006</v>
      </c>
      <c r="F14" s="66">
        <f>F12*10%</f>
        <v>47.414999999999999</v>
      </c>
      <c r="G14" s="66">
        <f>G12*10%</f>
        <v>47.414999999999999</v>
      </c>
      <c r="H14" s="66">
        <f>F14-E14+D14</f>
        <v>-13.541000000000007</v>
      </c>
    </row>
    <row r="15" spans="1:8" ht="23.25" customHeight="1" x14ac:dyDescent="0.25">
      <c r="A15" s="136" t="s">
        <v>48</v>
      </c>
      <c r="B15" s="137"/>
      <c r="C15" s="75">
        <v>3.51</v>
      </c>
      <c r="D15" s="66">
        <v>-58.37</v>
      </c>
      <c r="E15" s="72">
        <v>307.67</v>
      </c>
      <c r="F15" s="72">
        <v>291.81</v>
      </c>
      <c r="G15" s="72">
        <f>F15</f>
        <v>291.81</v>
      </c>
      <c r="H15" s="66">
        <f>F15-E15+D15</f>
        <v>-74.230000000000018</v>
      </c>
    </row>
    <row r="16" spans="1:8" x14ac:dyDescent="0.25">
      <c r="A16" s="38" t="s">
        <v>75</v>
      </c>
      <c r="B16" s="39"/>
      <c r="C16" s="66">
        <f>C15-C17</f>
        <v>3.1589999999999998</v>
      </c>
      <c r="D16" s="66">
        <f>D15-D17</f>
        <v>-52.533000000000001</v>
      </c>
      <c r="E16" s="66">
        <f t="shared" ref="E16:G16" si="2">E15-E17</f>
        <v>276.90300000000002</v>
      </c>
      <c r="F16" s="66">
        <f t="shared" si="2"/>
        <v>262.62900000000002</v>
      </c>
      <c r="G16" s="66">
        <f t="shared" si="2"/>
        <v>262.62900000000002</v>
      </c>
      <c r="H16" s="66">
        <f t="shared" ref="H16:H17" si="3">F16-E16+D16</f>
        <v>-66.807000000000002</v>
      </c>
    </row>
    <row r="17" spans="1:8" ht="15" customHeight="1" x14ac:dyDescent="0.25">
      <c r="A17" s="135" t="s">
        <v>76</v>
      </c>
      <c r="B17" s="128"/>
      <c r="C17" s="66">
        <f>C15*10%</f>
        <v>0.35099999999999998</v>
      </c>
      <c r="D17" s="66">
        <f>D15*10%</f>
        <v>-5.8369999999999997</v>
      </c>
      <c r="E17" s="66">
        <f>E15*10%</f>
        <v>30.767000000000003</v>
      </c>
      <c r="F17" s="66">
        <f t="shared" ref="F17" si="4">F15*10%</f>
        <v>29.181000000000001</v>
      </c>
      <c r="G17" s="66">
        <f t="shared" ref="G17" si="5">G15*10%</f>
        <v>29.181000000000001</v>
      </c>
      <c r="H17" s="66">
        <f t="shared" si="3"/>
        <v>-7.4230000000000018</v>
      </c>
    </row>
    <row r="18" spans="1:8" ht="15" customHeight="1" x14ac:dyDescent="0.25">
      <c r="A18" s="136" t="s">
        <v>58</v>
      </c>
      <c r="B18" s="137"/>
      <c r="C18" s="74">
        <v>2.41</v>
      </c>
      <c r="D18" s="32">
        <v>-43.63</v>
      </c>
      <c r="E18" s="72">
        <v>211.26</v>
      </c>
      <c r="F18" s="72">
        <v>198.75</v>
      </c>
      <c r="G18" s="72">
        <f>F18</f>
        <v>198.75</v>
      </c>
      <c r="H18" s="66">
        <f t="shared" ref="H18:H30" si="6">F18-E18+D18</f>
        <v>-56.139999999999993</v>
      </c>
    </row>
    <row r="19" spans="1:8" ht="13.5" customHeight="1" x14ac:dyDescent="0.25">
      <c r="A19" s="38" t="s">
        <v>75</v>
      </c>
      <c r="B19" s="39"/>
      <c r="C19" s="66">
        <f>C18-C20</f>
        <v>2.169</v>
      </c>
      <c r="D19" s="66">
        <f>D18-D20</f>
        <v>-39.267000000000003</v>
      </c>
      <c r="E19" s="66">
        <f t="shared" ref="E19:G19" si="7">E18-E20</f>
        <v>190.13399999999999</v>
      </c>
      <c r="F19" s="66">
        <f t="shared" si="7"/>
        <v>178.875</v>
      </c>
      <c r="G19" s="66">
        <f t="shared" si="7"/>
        <v>178.875</v>
      </c>
      <c r="H19" s="66">
        <f t="shared" si="6"/>
        <v>-50.525999999999989</v>
      </c>
    </row>
    <row r="20" spans="1:8" ht="14.25" customHeight="1" x14ac:dyDescent="0.25">
      <c r="A20" s="135" t="s">
        <v>76</v>
      </c>
      <c r="B20" s="128"/>
      <c r="C20" s="66">
        <f>C18*10%</f>
        <v>0.24100000000000002</v>
      </c>
      <c r="D20" s="66">
        <f>D18*10%</f>
        <v>-4.3630000000000004</v>
      </c>
      <c r="E20" s="66">
        <f t="shared" ref="E20:F20" si="8">E18*10%</f>
        <v>21.126000000000001</v>
      </c>
      <c r="F20" s="66">
        <f t="shared" si="8"/>
        <v>19.875</v>
      </c>
      <c r="G20" s="66">
        <f t="shared" ref="G20" si="9">G18*10%</f>
        <v>19.875</v>
      </c>
      <c r="H20" s="66">
        <f t="shared" si="6"/>
        <v>-5.6140000000000017</v>
      </c>
    </row>
    <row r="21" spans="1:8" x14ac:dyDescent="0.25">
      <c r="A21" s="136" t="s">
        <v>92</v>
      </c>
      <c r="B21" s="142"/>
      <c r="C21" s="76">
        <v>1.1299999999999999</v>
      </c>
      <c r="D21" s="7">
        <v>-20.36</v>
      </c>
      <c r="E21" s="66">
        <v>99.05</v>
      </c>
      <c r="F21" s="66">
        <v>93.18</v>
      </c>
      <c r="G21" s="66">
        <f>F21</f>
        <v>93.18</v>
      </c>
      <c r="H21" s="66">
        <f t="shared" si="6"/>
        <v>-26.22999999999999</v>
      </c>
    </row>
    <row r="22" spans="1:8" ht="14.25" customHeight="1" x14ac:dyDescent="0.25">
      <c r="A22" s="38" t="s">
        <v>75</v>
      </c>
      <c r="B22" s="39"/>
      <c r="C22" s="66">
        <f>C21-C23</f>
        <v>1.0169999999999999</v>
      </c>
      <c r="D22" s="7">
        <f>D21-D23</f>
        <v>-18.329999999999998</v>
      </c>
      <c r="E22" s="66">
        <f t="shared" ref="E22:G22" si="10">E21-E23</f>
        <v>89.144999999999996</v>
      </c>
      <c r="F22" s="66">
        <f t="shared" si="10"/>
        <v>83.862000000000009</v>
      </c>
      <c r="G22" s="66">
        <f t="shared" si="10"/>
        <v>83.862000000000009</v>
      </c>
      <c r="H22" s="66">
        <f t="shared" si="6"/>
        <v>-23.612999999999985</v>
      </c>
    </row>
    <row r="23" spans="1:8" ht="14.25" customHeight="1" x14ac:dyDescent="0.25">
      <c r="A23" s="135" t="s">
        <v>76</v>
      </c>
      <c r="B23" s="150"/>
      <c r="C23" s="66">
        <f>C21*10%</f>
        <v>0.11299999999999999</v>
      </c>
      <c r="D23" s="7">
        <v>-2.0299999999999998</v>
      </c>
      <c r="E23" s="66">
        <f t="shared" ref="E23:F23" si="11">E21*10%</f>
        <v>9.9050000000000011</v>
      </c>
      <c r="F23" s="66">
        <f t="shared" si="11"/>
        <v>9.3180000000000014</v>
      </c>
      <c r="G23" s="66">
        <f t="shared" ref="G23" si="12">G21*10%</f>
        <v>9.3180000000000014</v>
      </c>
      <c r="H23" s="66">
        <f t="shared" si="6"/>
        <v>-2.6169999999999995</v>
      </c>
    </row>
    <row r="24" spans="1:8" ht="14.25" customHeight="1" x14ac:dyDescent="0.25">
      <c r="A24" s="10" t="s">
        <v>49</v>
      </c>
      <c r="B24" s="40"/>
      <c r="C24" s="76">
        <v>4.43</v>
      </c>
      <c r="D24" s="7">
        <v>-71.430000000000007</v>
      </c>
      <c r="E24" s="66">
        <v>388.36</v>
      </c>
      <c r="F24" s="66">
        <v>362.94</v>
      </c>
      <c r="G24" s="66">
        <f>F24</f>
        <v>362.94</v>
      </c>
      <c r="H24" s="66">
        <f t="shared" si="6"/>
        <v>-96.850000000000023</v>
      </c>
    </row>
    <row r="25" spans="1:8" ht="14.25" customHeight="1" x14ac:dyDescent="0.25">
      <c r="A25" s="38" t="s">
        <v>75</v>
      </c>
      <c r="B25" s="39"/>
      <c r="C25" s="66">
        <f>C24-C26</f>
        <v>3.9869999999999997</v>
      </c>
      <c r="D25" s="7">
        <f>D24-D26</f>
        <v>-64.290000000000006</v>
      </c>
      <c r="E25" s="66">
        <f t="shared" ref="E25:G25" si="13">E24-E26</f>
        <v>349.524</v>
      </c>
      <c r="F25" s="66">
        <f t="shared" si="13"/>
        <v>326.64600000000002</v>
      </c>
      <c r="G25" s="66">
        <f t="shared" si="13"/>
        <v>326.64600000000002</v>
      </c>
      <c r="H25" s="66">
        <f t="shared" si="6"/>
        <v>-87.167999999999992</v>
      </c>
    </row>
    <row r="26" spans="1:8" x14ac:dyDescent="0.25">
      <c r="A26" s="135" t="s">
        <v>76</v>
      </c>
      <c r="B26" s="128"/>
      <c r="C26" s="66">
        <f>C24*10%</f>
        <v>0.443</v>
      </c>
      <c r="D26" s="66">
        <v>-7.14</v>
      </c>
      <c r="E26" s="66">
        <f t="shared" ref="E26:F26" si="14">E24*10%</f>
        <v>38.836000000000006</v>
      </c>
      <c r="F26" s="66">
        <f t="shared" si="14"/>
        <v>36.294000000000004</v>
      </c>
      <c r="G26" s="66">
        <f t="shared" ref="G26" si="15">G24*10%</f>
        <v>36.294000000000004</v>
      </c>
      <c r="H26" s="66">
        <f t="shared" si="6"/>
        <v>-9.6820000000000022</v>
      </c>
    </row>
    <row r="27" spans="1:8" ht="14.25" customHeight="1" x14ac:dyDescent="0.25">
      <c r="A27" s="151" t="s">
        <v>50</v>
      </c>
      <c r="B27" s="152"/>
      <c r="C27" s="155">
        <v>4.26</v>
      </c>
      <c r="D27" s="133">
        <v>-100.12</v>
      </c>
      <c r="E27" s="133">
        <v>373.43</v>
      </c>
      <c r="F27" s="133">
        <v>351.18</v>
      </c>
      <c r="G27" s="133">
        <f>F27</f>
        <v>351.18</v>
      </c>
      <c r="H27" s="66">
        <f t="shared" si="6"/>
        <v>-122.37</v>
      </c>
    </row>
    <row r="28" spans="1:8" ht="0.75" hidden="1" customHeight="1" x14ac:dyDescent="0.25">
      <c r="A28" s="153"/>
      <c r="B28" s="154"/>
      <c r="C28" s="156"/>
      <c r="D28" s="134"/>
      <c r="E28" s="134"/>
      <c r="F28" s="134"/>
      <c r="G28" s="134"/>
      <c r="H28" s="66">
        <f t="shared" si="6"/>
        <v>0</v>
      </c>
    </row>
    <row r="29" spans="1:8" x14ac:dyDescent="0.25">
      <c r="A29" s="38" t="s">
        <v>75</v>
      </c>
      <c r="B29" s="39"/>
      <c r="C29" s="66">
        <v>3.77</v>
      </c>
      <c r="D29" s="66">
        <f>D27-D30</f>
        <v>-90.11</v>
      </c>
      <c r="E29" s="66">
        <f>E27-E30</f>
        <v>336.08699999999999</v>
      </c>
      <c r="F29" s="66">
        <f>F27-F30</f>
        <v>316.06200000000001</v>
      </c>
      <c r="G29" s="66">
        <f>G27-G30</f>
        <v>316.06200000000001</v>
      </c>
      <c r="H29" s="66">
        <f t="shared" si="6"/>
        <v>-110.13499999999998</v>
      </c>
    </row>
    <row r="30" spans="1:8" x14ac:dyDescent="0.25">
      <c r="A30" s="135" t="s">
        <v>76</v>
      </c>
      <c r="B30" s="128"/>
      <c r="C30" s="66">
        <f>C27*10%</f>
        <v>0.42599999999999999</v>
      </c>
      <c r="D30" s="66">
        <v>-10.01</v>
      </c>
      <c r="E30" s="66">
        <f>E27*10%</f>
        <v>37.343000000000004</v>
      </c>
      <c r="F30" s="66">
        <f>F27*10%</f>
        <v>35.118000000000002</v>
      </c>
      <c r="G30" s="66">
        <f>G27*10%</f>
        <v>35.118000000000002</v>
      </c>
      <c r="H30" s="66">
        <f t="shared" si="6"/>
        <v>-12.235000000000001</v>
      </c>
    </row>
    <row r="31" spans="1:8" ht="10.5" customHeight="1" x14ac:dyDescent="0.25">
      <c r="A31" s="50"/>
      <c r="B31" s="51"/>
      <c r="C31" s="66"/>
      <c r="D31" s="66"/>
      <c r="E31" s="86"/>
      <c r="F31" s="86"/>
      <c r="G31" s="88"/>
      <c r="H31" s="89"/>
    </row>
    <row r="32" spans="1:8" ht="13.5" customHeight="1" x14ac:dyDescent="0.25">
      <c r="A32" s="125" t="s">
        <v>51</v>
      </c>
      <c r="B32" s="126"/>
      <c r="C32" s="76">
        <v>7.93</v>
      </c>
      <c r="D32" s="76">
        <v>104.32</v>
      </c>
      <c r="E32" s="76">
        <v>695.15</v>
      </c>
      <c r="F32" s="76">
        <v>654</v>
      </c>
      <c r="G32" s="90">
        <f>G33+G34</f>
        <v>239.49</v>
      </c>
      <c r="H32" s="76">
        <f>F32-E32+D32+F32-G32</f>
        <v>477.68000000000006</v>
      </c>
    </row>
    <row r="33" spans="1:10" ht="12.75" customHeight="1" x14ac:dyDescent="0.25">
      <c r="A33" s="38" t="s">
        <v>78</v>
      </c>
      <c r="B33" s="39"/>
      <c r="C33" s="66">
        <f>C32-C34</f>
        <v>7.1369999999999996</v>
      </c>
      <c r="D33" s="66">
        <v>117.51</v>
      </c>
      <c r="E33" s="66">
        <f>E32-E34</f>
        <v>625.63499999999999</v>
      </c>
      <c r="F33" s="66">
        <f>F32-F34</f>
        <v>588.6</v>
      </c>
      <c r="G33" s="66">
        <v>174.09</v>
      </c>
      <c r="H33" s="76">
        <f>F33-E33+D33+F33-G33</f>
        <v>494.98500000000001</v>
      </c>
    </row>
    <row r="34" spans="1:10" ht="12.75" customHeight="1" x14ac:dyDescent="0.25">
      <c r="A34" s="135" t="s">
        <v>76</v>
      </c>
      <c r="B34" s="128"/>
      <c r="C34" s="66">
        <f>C32*10%</f>
        <v>0.79300000000000004</v>
      </c>
      <c r="D34" s="66">
        <v>-13.19</v>
      </c>
      <c r="E34" s="66">
        <f>E32*10%</f>
        <v>69.515000000000001</v>
      </c>
      <c r="F34" s="66">
        <f>F32*10%</f>
        <v>65.400000000000006</v>
      </c>
      <c r="G34" s="66">
        <f>F34</f>
        <v>65.400000000000006</v>
      </c>
      <c r="H34" s="76">
        <f>F34-E34+D34+F34-G34</f>
        <v>-17.304999999999993</v>
      </c>
    </row>
    <row r="35" spans="1:10" ht="12.75" customHeight="1" x14ac:dyDescent="0.25">
      <c r="A35" s="70"/>
      <c r="B35" s="69"/>
      <c r="C35" s="66"/>
      <c r="D35" s="66"/>
      <c r="E35" s="66"/>
      <c r="F35" s="66"/>
      <c r="G35" s="66"/>
      <c r="H35" s="76"/>
    </row>
    <row r="36" spans="1:10" ht="12.75" customHeight="1" x14ac:dyDescent="0.25">
      <c r="A36" s="125" t="s">
        <v>128</v>
      </c>
      <c r="B36" s="145"/>
      <c r="C36" s="66"/>
      <c r="D36" s="66">
        <v>-22.79</v>
      </c>
      <c r="E36" s="76">
        <f>E38+E39+E40+E41</f>
        <v>122.07</v>
      </c>
      <c r="F36" s="76">
        <f>F38+F39+F40+F41</f>
        <v>116.00999999999999</v>
      </c>
      <c r="G36" s="76">
        <f>G38+G39+G40+G41</f>
        <v>116.00999999999999</v>
      </c>
      <c r="H36" s="76">
        <f>F36-E36+D36+F36-G36</f>
        <v>-28.849999999999994</v>
      </c>
    </row>
    <row r="37" spans="1:10" ht="12.75" customHeight="1" x14ac:dyDescent="0.25">
      <c r="A37" s="160" t="s">
        <v>129</v>
      </c>
      <c r="B37" s="145"/>
      <c r="C37" s="66"/>
      <c r="D37" s="66"/>
      <c r="E37" s="66"/>
      <c r="F37" s="66"/>
      <c r="G37" s="88"/>
      <c r="H37" s="76"/>
    </row>
    <row r="38" spans="1:10" ht="12.75" customHeight="1" x14ac:dyDescent="0.25">
      <c r="A38" s="160" t="s">
        <v>130</v>
      </c>
      <c r="B38" s="145"/>
      <c r="C38" s="66"/>
      <c r="D38" s="66">
        <v>-0.53</v>
      </c>
      <c r="E38" s="66">
        <v>8.41</v>
      </c>
      <c r="F38" s="66">
        <v>7.73</v>
      </c>
      <c r="G38" s="66">
        <f>F38</f>
        <v>7.73</v>
      </c>
      <c r="H38" s="66">
        <f>F38-E38+D38+F38-G38</f>
        <v>-1.21</v>
      </c>
    </row>
    <row r="39" spans="1:10" ht="12.75" customHeight="1" x14ac:dyDescent="0.25">
      <c r="A39" s="160" t="s">
        <v>132</v>
      </c>
      <c r="B39" s="145"/>
      <c r="C39" s="66"/>
      <c r="D39" s="66">
        <v>-8.1</v>
      </c>
      <c r="E39" s="66">
        <v>4.5</v>
      </c>
      <c r="F39" s="66">
        <v>6.06</v>
      </c>
      <c r="G39" s="66">
        <f>F39</f>
        <v>6.06</v>
      </c>
      <c r="H39" s="66">
        <f t="shared" ref="H39:H41" si="16">F39-E39+D39+F39-G39</f>
        <v>-6.54</v>
      </c>
    </row>
    <row r="40" spans="1:10" ht="12.75" customHeight="1" x14ac:dyDescent="0.25">
      <c r="A40" s="160" t="s">
        <v>133</v>
      </c>
      <c r="B40" s="145"/>
      <c r="C40" s="66"/>
      <c r="D40" s="66">
        <v>-13.05</v>
      </c>
      <c r="E40" s="66">
        <v>100.63</v>
      </c>
      <c r="F40" s="66">
        <v>94.25</v>
      </c>
      <c r="G40" s="66">
        <f>F40</f>
        <v>94.25</v>
      </c>
      <c r="H40" s="66">
        <f t="shared" si="16"/>
        <v>-19.429999999999993</v>
      </c>
    </row>
    <row r="41" spans="1:10" ht="12.75" customHeight="1" x14ac:dyDescent="0.25">
      <c r="A41" s="160" t="s">
        <v>131</v>
      </c>
      <c r="B41" s="145"/>
      <c r="C41" s="66"/>
      <c r="D41" s="66">
        <v>-0.81</v>
      </c>
      <c r="E41" s="66">
        <v>8.5299999999999994</v>
      </c>
      <c r="F41" s="66">
        <v>7.97</v>
      </c>
      <c r="G41" s="66">
        <f>F41</f>
        <v>7.97</v>
      </c>
      <c r="H41" s="66">
        <f t="shared" si="16"/>
        <v>-1.37</v>
      </c>
    </row>
    <row r="42" spans="1:10" ht="13.5" customHeight="1" x14ac:dyDescent="0.25">
      <c r="A42" s="129" t="s">
        <v>119</v>
      </c>
      <c r="B42" s="130"/>
      <c r="C42" s="66"/>
      <c r="D42" s="66"/>
      <c r="E42" s="76">
        <f>E8+E32+E36</f>
        <v>2700.9900000000002</v>
      </c>
      <c r="F42" s="76">
        <f t="shared" ref="F42" si="17">F8+F32+F36</f>
        <v>2542.0200000000004</v>
      </c>
      <c r="G42" s="76">
        <f>G8+G32+G36</f>
        <v>2127.5100000000002</v>
      </c>
      <c r="H42" s="66"/>
    </row>
    <row r="43" spans="1:10" ht="13.5" customHeight="1" x14ac:dyDescent="0.25">
      <c r="A43" s="129" t="s">
        <v>145</v>
      </c>
      <c r="B43" s="130"/>
      <c r="C43" s="66"/>
      <c r="D43" s="66"/>
      <c r="E43" s="66"/>
      <c r="F43" s="66"/>
      <c r="G43" s="88"/>
      <c r="H43" s="76"/>
    </row>
    <row r="44" spans="1:10" ht="28.5" customHeight="1" x14ac:dyDescent="0.25">
      <c r="A44" s="161" t="s">
        <v>144</v>
      </c>
      <c r="B44" s="162"/>
      <c r="C44" s="66"/>
      <c r="D44" s="66">
        <v>0</v>
      </c>
      <c r="E44" s="66">
        <v>884</v>
      </c>
      <c r="F44" s="66">
        <v>819.39</v>
      </c>
      <c r="G44" s="88">
        <f>G67</f>
        <v>884</v>
      </c>
      <c r="H44" s="76">
        <f>F44-E44</f>
        <v>-64.610000000000014</v>
      </c>
    </row>
    <row r="45" spans="1:10" ht="12.75" customHeight="1" x14ac:dyDescent="0.25">
      <c r="A45" s="138" t="s">
        <v>143</v>
      </c>
      <c r="B45" s="139"/>
      <c r="C45" s="66"/>
      <c r="D45" s="66">
        <v>-31.77</v>
      </c>
      <c r="E45" s="66">
        <v>0</v>
      </c>
      <c r="F45" s="66">
        <v>0</v>
      </c>
      <c r="G45" s="91">
        <v>0</v>
      </c>
      <c r="H45" s="76">
        <f>F45-E45+D45+F45-G45</f>
        <v>-31.77</v>
      </c>
    </row>
    <row r="46" spans="1:10" ht="15.75" customHeight="1" x14ac:dyDescent="0.25">
      <c r="A46" s="163" t="s">
        <v>127</v>
      </c>
      <c r="B46" s="164"/>
      <c r="C46" s="85"/>
      <c r="D46" s="85">
        <v>18.96</v>
      </c>
      <c r="E46" s="85">
        <v>0</v>
      </c>
      <c r="F46" s="85">
        <v>0</v>
      </c>
      <c r="G46" s="85">
        <v>0</v>
      </c>
      <c r="H46" s="85">
        <v>18.96</v>
      </c>
    </row>
    <row r="47" spans="1:10" ht="18" customHeight="1" x14ac:dyDescent="0.25">
      <c r="A47" s="129" t="s">
        <v>119</v>
      </c>
      <c r="B47" s="130"/>
      <c r="C47" s="66"/>
      <c r="D47" s="66"/>
      <c r="E47" s="76">
        <f>E42+E46+E44+E45</f>
        <v>3584.9900000000002</v>
      </c>
      <c r="F47" s="76">
        <f>F42+F45+F46+F44</f>
        <v>3361.4100000000003</v>
      </c>
      <c r="G47" s="76">
        <f>G42+G45+G46+G44</f>
        <v>3011.51</v>
      </c>
      <c r="H47" s="66"/>
    </row>
    <row r="48" spans="1:10" ht="21" customHeight="1" x14ac:dyDescent="0.25">
      <c r="A48" s="131" t="s">
        <v>123</v>
      </c>
      <c r="B48" s="132"/>
      <c r="C48" s="77"/>
      <c r="D48" s="77">
        <f>D4</f>
        <v>-334.58</v>
      </c>
      <c r="E48" s="64"/>
      <c r="F48" s="64"/>
      <c r="G48" s="77"/>
      <c r="H48" s="76">
        <f>F47-E47+D48+F47-G47</f>
        <v>-208.25999999999976</v>
      </c>
      <c r="J48" s="86"/>
    </row>
    <row r="49" spans="1:10" ht="21" customHeight="1" x14ac:dyDescent="0.25">
      <c r="A49" s="131" t="s">
        <v>140</v>
      </c>
      <c r="B49" s="131"/>
      <c r="C49" s="78"/>
      <c r="D49" s="78"/>
      <c r="E49" s="64"/>
      <c r="F49" s="64"/>
      <c r="G49" s="64"/>
      <c r="H49" s="64">
        <f>H50+H51</f>
        <v>-208.25999999999988</v>
      </c>
      <c r="J49" s="86"/>
    </row>
    <row r="50" spans="1:10" ht="18.75" customHeight="1" x14ac:dyDescent="0.25">
      <c r="A50" s="131" t="s">
        <v>121</v>
      </c>
      <c r="B50" s="165"/>
      <c r="C50" s="78"/>
      <c r="D50" s="78"/>
      <c r="E50" s="64"/>
      <c r="F50" s="64"/>
      <c r="G50" s="64"/>
      <c r="H50" s="64">
        <f>H33+H46+H44</f>
        <v>449.33500000000004</v>
      </c>
    </row>
    <row r="51" spans="1:10" ht="25.5" customHeight="1" x14ac:dyDescent="0.25">
      <c r="A51" s="131" t="s">
        <v>122</v>
      </c>
      <c r="B51" s="144"/>
      <c r="C51" s="78"/>
      <c r="D51" s="78"/>
      <c r="E51" s="64"/>
      <c r="F51" s="64"/>
      <c r="G51" s="64"/>
      <c r="H51" s="64">
        <f>H8+H34+H36+H45+H44</f>
        <v>-657.59499999999991</v>
      </c>
    </row>
    <row r="52" spans="1:10" ht="6.75" customHeight="1" x14ac:dyDescent="0.25">
      <c r="A52" s="59"/>
      <c r="B52" s="59"/>
      <c r="C52" s="79"/>
      <c r="D52" s="27"/>
      <c r="E52" s="27"/>
      <c r="F52" s="27"/>
      <c r="G52" s="27"/>
      <c r="H52" s="46"/>
    </row>
    <row r="53" spans="1:10" ht="1.5" customHeight="1" x14ac:dyDescent="0.25">
      <c r="A53" s="59"/>
      <c r="B53" s="59"/>
      <c r="C53" s="79"/>
      <c r="D53" s="27"/>
      <c r="E53" s="27"/>
      <c r="F53" s="27"/>
      <c r="G53" s="27"/>
      <c r="H53" s="46"/>
    </row>
    <row r="54" spans="1:10" ht="14.25" hidden="1" customHeight="1" x14ac:dyDescent="0.25">
      <c r="A54" s="169"/>
      <c r="B54" s="170"/>
      <c r="C54" s="170"/>
      <c r="D54" s="170"/>
      <c r="E54" s="170"/>
      <c r="F54" s="170"/>
      <c r="G54" s="170"/>
      <c r="H54" s="170"/>
    </row>
    <row r="55" spans="1:10" ht="14.25" hidden="1" customHeight="1" x14ac:dyDescent="0.25">
      <c r="A55" s="60"/>
      <c r="B55" s="61"/>
      <c r="C55" s="80"/>
      <c r="D55" s="61"/>
      <c r="E55" s="61"/>
      <c r="F55" s="61"/>
      <c r="G55" s="61"/>
      <c r="H55" s="61"/>
    </row>
    <row r="56" spans="1:10" ht="14.25" customHeight="1" x14ac:dyDescent="0.25">
      <c r="A56" s="67"/>
      <c r="B56" s="68"/>
      <c r="C56" s="80"/>
      <c r="D56" s="68"/>
      <c r="E56" s="68"/>
      <c r="F56" s="68"/>
      <c r="G56" s="68"/>
      <c r="H56" s="68"/>
    </row>
    <row r="57" spans="1:10" x14ac:dyDescent="0.25">
      <c r="A57" s="92" t="s">
        <v>141</v>
      </c>
      <c r="B57" s="93"/>
      <c r="C57" s="94"/>
      <c r="D57" s="99"/>
      <c r="E57" s="99"/>
      <c r="F57" s="99"/>
      <c r="G57" s="99"/>
      <c r="H57" s="95"/>
    </row>
    <row r="58" spans="1:10" x14ac:dyDescent="0.25">
      <c r="A58" s="166" t="s">
        <v>61</v>
      </c>
      <c r="B58" s="167"/>
      <c r="C58" s="167"/>
      <c r="D58" s="168"/>
      <c r="E58" s="100" t="s">
        <v>62</v>
      </c>
      <c r="F58" s="100" t="s">
        <v>63</v>
      </c>
      <c r="G58" s="100" t="s">
        <v>124</v>
      </c>
      <c r="H58" s="101" t="s">
        <v>125</v>
      </c>
    </row>
    <row r="59" spans="1:10" ht="23.25" x14ac:dyDescent="0.25">
      <c r="A59" s="147" t="s">
        <v>150</v>
      </c>
      <c r="B59" s="148"/>
      <c r="C59" s="148"/>
      <c r="D59" s="149"/>
      <c r="E59" s="102">
        <v>43739</v>
      </c>
      <c r="F59" s="100" t="s">
        <v>167</v>
      </c>
      <c r="G59" s="103">
        <v>80</v>
      </c>
      <c r="H59" s="105" t="s">
        <v>151</v>
      </c>
    </row>
    <row r="60" spans="1:10" ht="34.5" x14ac:dyDescent="0.25">
      <c r="A60" s="147" t="s">
        <v>152</v>
      </c>
      <c r="B60" s="148"/>
      <c r="C60" s="148"/>
      <c r="D60" s="149"/>
      <c r="E60" s="102">
        <v>43770</v>
      </c>
      <c r="F60" s="100" t="s">
        <v>168</v>
      </c>
      <c r="G60" s="103">
        <v>11.25</v>
      </c>
      <c r="H60" s="105" t="s">
        <v>153</v>
      </c>
    </row>
    <row r="61" spans="1:10" x14ac:dyDescent="0.25">
      <c r="A61" s="147" t="s">
        <v>115</v>
      </c>
      <c r="B61" s="148"/>
      <c r="C61" s="148"/>
      <c r="D61" s="149"/>
      <c r="E61" s="102">
        <v>43556</v>
      </c>
      <c r="F61" s="100" t="s">
        <v>116</v>
      </c>
      <c r="G61" s="103">
        <v>2.44</v>
      </c>
      <c r="H61" s="101" t="s">
        <v>126</v>
      </c>
    </row>
    <row r="62" spans="1:10" x14ac:dyDescent="0.25">
      <c r="A62" s="147" t="s">
        <v>154</v>
      </c>
      <c r="B62" s="148"/>
      <c r="C62" s="148"/>
      <c r="D62" s="149"/>
      <c r="E62" s="102">
        <v>43497</v>
      </c>
      <c r="F62" s="100" t="s">
        <v>155</v>
      </c>
      <c r="G62" s="103">
        <v>9</v>
      </c>
      <c r="H62" s="101" t="s">
        <v>156</v>
      </c>
    </row>
    <row r="63" spans="1:10" x14ac:dyDescent="0.25">
      <c r="A63" s="147" t="s">
        <v>157</v>
      </c>
      <c r="B63" s="148"/>
      <c r="C63" s="148"/>
      <c r="D63" s="149"/>
      <c r="E63" s="102">
        <v>43647</v>
      </c>
      <c r="F63" s="100" t="s">
        <v>169</v>
      </c>
      <c r="G63" s="103">
        <v>33.229999999999997</v>
      </c>
      <c r="H63" s="101" t="s">
        <v>158</v>
      </c>
    </row>
    <row r="64" spans="1:10" x14ac:dyDescent="0.25">
      <c r="A64" s="147" t="s">
        <v>159</v>
      </c>
      <c r="B64" s="148"/>
      <c r="C64" s="148"/>
      <c r="D64" s="149"/>
      <c r="E64" s="102">
        <v>43617</v>
      </c>
      <c r="F64" s="100" t="s">
        <v>169</v>
      </c>
      <c r="G64" s="103">
        <v>3.32</v>
      </c>
      <c r="H64" s="101" t="s">
        <v>160</v>
      </c>
    </row>
    <row r="65" spans="1:8" x14ac:dyDescent="0.25">
      <c r="A65" s="147" t="s">
        <v>161</v>
      </c>
      <c r="B65" s="148"/>
      <c r="C65" s="148"/>
      <c r="D65" s="149"/>
      <c r="E65" s="102">
        <v>43556</v>
      </c>
      <c r="F65" s="100" t="s">
        <v>162</v>
      </c>
      <c r="G65" s="103">
        <v>9.85</v>
      </c>
      <c r="H65" s="101" t="s">
        <v>160</v>
      </c>
    </row>
    <row r="66" spans="1:8" x14ac:dyDescent="0.25">
      <c r="A66" s="147" t="s">
        <v>164</v>
      </c>
      <c r="B66" s="148"/>
      <c r="C66" s="148"/>
      <c r="D66" s="149"/>
      <c r="E66" s="102">
        <v>43739</v>
      </c>
      <c r="F66" s="100" t="s">
        <v>168</v>
      </c>
      <c r="G66" s="103">
        <v>25</v>
      </c>
      <c r="H66" s="101" t="s">
        <v>163</v>
      </c>
    </row>
    <row r="67" spans="1:8" x14ac:dyDescent="0.25">
      <c r="A67" s="106" t="s">
        <v>165</v>
      </c>
      <c r="B67" s="107"/>
      <c r="C67" s="107"/>
      <c r="D67" s="108"/>
      <c r="E67" s="102">
        <v>43739</v>
      </c>
      <c r="F67" s="100">
        <v>1</v>
      </c>
      <c r="G67" s="103">
        <v>884</v>
      </c>
      <c r="H67" s="101" t="s">
        <v>166</v>
      </c>
    </row>
    <row r="68" spans="1:8" x14ac:dyDescent="0.25">
      <c r="A68" s="147" t="s">
        <v>8</v>
      </c>
      <c r="B68" s="148"/>
      <c r="C68" s="148"/>
      <c r="D68" s="149"/>
      <c r="E68" s="102"/>
      <c r="F68" s="100"/>
      <c r="G68" s="103">
        <f>SUM(G59:G67)</f>
        <v>1058.0899999999999</v>
      </c>
      <c r="H68" s="104"/>
    </row>
    <row r="69" spans="1:8" x14ac:dyDescent="0.25">
      <c r="A69" s="92" t="s">
        <v>52</v>
      </c>
      <c r="B69" s="93"/>
      <c r="C69" s="94"/>
      <c r="D69" s="99"/>
      <c r="E69" s="99"/>
      <c r="F69" s="99"/>
      <c r="G69" s="99"/>
      <c r="H69" s="95"/>
    </row>
    <row r="70" spans="1:8" x14ac:dyDescent="0.25">
      <c r="A70" s="20" t="s">
        <v>53</v>
      </c>
      <c r="D70" s="22"/>
      <c r="E70" s="22"/>
      <c r="F70" s="22"/>
      <c r="G70" s="22"/>
    </row>
    <row r="71" spans="1:8" ht="36.75" customHeight="1" x14ac:dyDescent="0.25">
      <c r="A71" s="157" t="s">
        <v>65</v>
      </c>
      <c r="B71" s="128"/>
      <c r="C71" s="128"/>
      <c r="D71" s="128"/>
      <c r="E71" s="123"/>
      <c r="F71" s="35" t="s">
        <v>63</v>
      </c>
      <c r="G71" s="17" t="s">
        <v>64</v>
      </c>
    </row>
    <row r="72" spans="1:8" x14ac:dyDescent="0.25">
      <c r="A72" s="159" t="s">
        <v>66</v>
      </c>
      <c r="B72" s="146"/>
      <c r="C72" s="146"/>
      <c r="D72" s="146"/>
      <c r="E72" s="145"/>
      <c r="F72" s="34">
        <v>0</v>
      </c>
      <c r="G72" s="34">
        <v>0</v>
      </c>
    </row>
    <row r="73" spans="1:8" x14ac:dyDescent="0.25">
      <c r="A73" s="41"/>
      <c r="B73" s="42"/>
      <c r="C73" s="82"/>
      <c r="D73" s="42"/>
      <c r="E73" s="42"/>
      <c r="F73" s="43"/>
      <c r="G73" s="43"/>
    </row>
    <row r="74" spans="1:8" x14ac:dyDescent="0.25">
      <c r="A74" s="47" t="s">
        <v>79</v>
      </c>
      <c r="B74" s="48"/>
      <c r="C74" s="83"/>
      <c r="D74" s="48"/>
      <c r="E74" s="48"/>
      <c r="F74" s="34"/>
      <c r="G74" s="34"/>
    </row>
    <row r="75" spans="1:8" x14ac:dyDescent="0.25">
      <c r="A75" s="157" t="s">
        <v>80</v>
      </c>
      <c r="B75" s="158"/>
      <c r="C75" s="109" t="s">
        <v>81</v>
      </c>
      <c r="D75" s="158"/>
      <c r="E75" s="34" t="s">
        <v>82</v>
      </c>
      <c r="F75" s="34" t="s">
        <v>83</v>
      </c>
      <c r="G75" s="34" t="s">
        <v>84</v>
      </c>
    </row>
    <row r="76" spans="1:8" x14ac:dyDescent="0.25">
      <c r="A76" s="157" t="s">
        <v>99</v>
      </c>
      <c r="B76" s="158"/>
      <c r="C76" s="109" t="s">
        <v>60</v>
      </c>
      <c r="D76" s="123"/>
      <c r="E76" s="34">
        <v>3</v>
      </c>
      <c r="F76" s="34" t="s">
        <v>60</v>
      </c>
      <c r="G76" s="34" t="s">
        <v>60</v>
      </c>
    </row>
    <row r="77" spans="1:8" x14ac:dyDescent="0.25">
      <c r="A77" s="44"/>
      <c r="B77" s="45"/>
      <c r="C77" s="79"/>
      <c r="D77" s="46"/>
      <c r="E77" s="43"/>
      <c r="F77" s="43"/>
      <c r="G77" s="43"/>
    </row>
    <row r="78" spans="1:8" x14ac:dyDescent="0.25">
      <c r="A78" s="92" t="s">
        <v>117</v>
      </c>
      <c r="B78" s="93"/>
      <c r="C78" s="94"/>
      <c r="D78" s="95"/>
      <c r="E78" s="95"/>
      <c r="F78" s="96"/>
      <c r="G78" s="95"/>
    </row>
    <row r="79" spans="1:8" x14ac:dyDescent="0.25">
      <c r="A79" s="97" t="s">
        <v>142</v>
      </c>
      <c r="B79" s="93"/>
      <c r="C79" s="94"/>
      <c r="D79" s="95"/>
      <c r="E79" s="95"/>
      <c r="F79" s="96"/>
      <c r="G79" s="95"/>
    </row>
    <row r="80" spans="1:8" x14ac:dyDescent="0.25">
      <c r="A80" s="140" t="s">
        <v>147</v>
      </c>
      <c r="B80" s="141"/>
      <c r="C80" s="141"/>
      <c r="D80" s="141"/>
      <c r="E80" s="141"/>
      <c r="F80" s="141"/>
      <c r="G80" s="141"/>
    </row>
    <row r="81" spans="1:7" ht="34.5" customHeight="1" x14ac:dyDescent="0.25">
      <c r="A81" s="141"/>
      <c r="B81" s="141"/>
      <c r="C81" s="141"/>
      <c r="D81" s="141"/>
      <c r="E81" s="141"/>
      <c r="F81" s="141"/>
      <c r="G81" s="141"/>
    </row>
    <row r="82" spans="1:7" ht="42.75" customHeight="1" x14ac:dyDescent="0.25">
      <c r="A82" s="124" t="s">
        <v>148</v>
      </c>
      <c r="B82" s="124"/>
      <c r="C82" s="124"/>
      <c r="D82" s="124"/>
      <c r="E82" s="124"/>
      <c r="F82" s="124"/>
      <c r="G82" s="124"/>
    </row>
    <row r="83" spans="1:7" x14ac:dyDescent="0.25">
      <c r="A83" s="58"/>
      <c r="B83" s="58"/>
      <c r="C83" s="84"/>
      <c r="D83" s="58"/>
      <c r="E83" s="58"/>
      <c r="F83" s="58"/>
      <c r="G83" s="58"/>
    </row>
    <row r="84" spans="1:7" ht="5.25" customHeight="1" x14ac:dyDescent="0.25">
      <c r="A84" s="71"/>
      <c r="B84" s="71"/>
      <c r="C84" s="84"/>
      <c r="D84" s="71"/>
      <c r="E84" s="71"/>
      <c r="F84" s="71"/>
      <c r="G84" s="71"/>
    </row>
    <row r="85" spans="1:7" x14ac:dyDescent="0.25">
      <c r="A85" s="22" t="s">
        <v>85</v>
      </c>
      <c r="B85" s="49"/>
    </row>
    <row r="86" spans="1:7" x14ac:dyDescent="0.25">
      <c r="A86" s="22" t="s">
        <v>86</v>
      </c>
      <c r="B86" s="49"/>
      <c r="E86" s="22" t="s">
        <v>170</v>
      </c>
    </row>
    <row r="87" spans="1:7" x14ac:dyDescent="0.25">
      <c r="A87" s="22" t="s">
        <v>87</v>
      </c>
      <c r="B87" s="49"/>
    </row>
    <row r="88" spans="1:7" x14ac:dyDescent="0.25">
      <c r="A88" s="22"/>
      <c r="B88" s="49"/>
    </row>
    <row r="89" spans="1:7" ht="0.75" customHeight="1" x14ac:dyDescent="0.25">
      <c r="A89" s="22"/>
      <c r="B89" s="49"/>
    </row>
    <row r="90" spans="1:7" hidden="1" x14ac:dyDescent="0.25">
      <c r="A90" s="22"/>
      <c r="B90" s="49"/>
    </row>
    <row r="91" spans="1:7" x14ac:dyDescent="0.25">
      <c r="A91" s="18" t="s">
        <v>88</v>
      </c>
    </row>
    <row r="92" spans="1:7" x14ac:dyDescent="0.25">
      <c r="A92" s="18" t="s">
        <v>89</v>
      </c>
    </row>
    <row r="93" spans="1:7" x14ac:dyDescent="0.25">
      <c r="A93" s="18" t="s">
        <v>146</v>
      </c>
    </row>
    <row r="94" spans="1:7" x14ac:dyDescent="0.25">
      <c r="A94" s="18" t="s">
        <v>90</v>
      </c>
    </row>
    <row r="95" spans="1:7" x14ac:dyDescent="0.25">
      <c r="A95" s="18"/>
    </row>
  </sheetData>
  <mergeCells count="59">
    <mergeCell ref="A63:D63"/>
    <mergeCell ref="A64:D64"/>
    <mergeCell ref="A65:D65"/>
    <mergeCell ref="A44:B44"/>
    <mergeCell ref="A46:B46"/>
    <mergeCell ref="A50:B50"/>
    <mergeCell ref="A51:B51"/>
    <mergeCell ref="A58:D58"/>
    <mergeCell ref="A59:D59"/>
    <mergeCell ref="A60:D60"/>
    <mergeCell ref="A61:D61"/>
    <mergeCell ref="A54:H54"/>
    <mergeCell ref="A62:D62"/>
    <mergeCell ref="A76:B76"/>
    <mergeCell ref="C75:D75"/>
    <mergeCell ref="C76:D76"/>
    <mergeCell ref="A68:D68"/>
    <mergeCell ref="A71:E71"/>
    <mergeCell ref="A72:E72"/>
    <mergeCell ref="A75:B75"/>
    <mergeCell ref="A66:D66"/>
    <mergeCell ref="A23:B23"/>
    <mergeCell ref="G27:G28"/>
    <mergeCell ref="A26:B26"/>
    <mergeCell ref="A27:B28"/>
    <mergeCell ref="C27:C28"/>
    <mergeCell ref="D27:D28"/>
    <mergeCell ref="E27:E28"/>
    <mergeCell ref="A41:B41"/>
    <mergeCell ref="A36:B36"/>
    <mergeCell ref="A37:B37"/>
    <mergeCell ref="A39:B39"/>
    <mergeCell ref="A38:B38"/>
    <mergeCell ref="A40:B40"/>
    <mergeCell ref="A43:B43"/>
    <mergeCell ref="A42:B42"/>
    <mergeCell ref="A21:B21"/>
    <mergeCell ref="A4:B4"/>
    <mergeCell ref="A8:B8"/>
    <mergeCell ref="A10:B10"/>
    <mergeCell ref="A11:H11"/>
    <mergeCell ref="A12:B12"/>
    <mergeCell ref="A14:B14"/>
    <mergeCell ref="A82:G82"/>
    <mergeCell ref="A3:B3"/>
    <mergeCell ref="A7:H7"/>
    <mergeCell ref="A47:B47"/>
    <mergeCell ref="A48:B48"/>
    <mergeCell ref="A49:B49"/>
    <mergeCell ref="F27:F28"/>
    <mergeCell ref="A30:B30"/>
    <mergeCell ref="A32:B32"/>
    <mergeCell ref="A34:B34"/>
    <mergeCell ref="A15:B15"/>
    <mergeCell ref="A17:B17"/>
    <mergeCell ref="A18:B18"/>
    <mergeCell ref="A20:B20"/>
    <mergeCell ref="A45:B45"/>
    <mergeCell ref="A80:G8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2020-02-12T06:09:21Z</cp:lastPrinted>
  <dcterms:created xsi:type="dcterms:W3CDTF">2013-02-18T04:38:06Z</dcterms:created>
  <dcterms:modified xsi:type="dcterms:W3CDTF">2020-03-19T01:47:26Z</dcterms:modified>
</cp:coreProperties>
</file>