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29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8" i="8"/>
  <c r="F10" i="8"/>
  <c r="E8" i="8"/>
  <c r="E10" i="8"/>
  <c r="F9" i="8"/>
  <c r="E9" i="8"/>
  <c r="F17" i="8"/>
  <c r="E17" i="8"/>
  <c r="F16" i="8"/>
  <c r="E16" i="8"/>
  <c r="F14" i="8"/>
  <c r="F13" i="8"/>
  <c r="E14" i="8"/>
  <c r="G65" i="8"/>
  <c r="H33" i="8"/>
  <c r="H51" i="8"/>
  <c r="H8" i="8"/>
  <c r="E36" i="8"/>
  <c r="F36" i="8"/>
  <c r="H36" i="8"/>
  <c r="H44" i="8"/>
  <c r="H52" i="8"/>
  <c r="H41" i="8"/>
  <c r="H40" i="8"/>
  <c r="H39" i="8"/>
  <c r="H38" i="8"/>
  <c r="D25" i="8"/>
  <c r="C25" i="8"/>
  <c r="C9" i="8"/>
  <c r="F42" i="8"/>
  <c r="F48" i="8"/>
  <c r="E42" i="8"/>
  <c r="E48" i="8"/>
  <c r="G8" i="8"/>
  <c r="G32" i="8"/>
  <c r="G42" i="8"/>
  <c r="G48" i="8"/>
  <c r="H49" i="8"/>
  <c r="H34" i="8"/>
  <c r="F33" i="8"/>
  <c r="E33" i="8"/>
  <c r="H50" i="8"/>
  <c r="G9" i="8"/>
  <c r="D22" i="8"/>
  <c r="D20" i="8"/>
  <c r="D19" i="8"/>
  <c r="D17" i="8"/>
  <c r="D16" i="8"/>
  <c r="D9" i="8"/>
  <c r="H32" i="8"/>
  <c r="E13" i="8"/>
  <c r="D14" i="8"/>
  <c r="D13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<sst xmlns="http://schemas.openxmlformats.org/spreadsheetml/2006/main" count="192" uniqueCount="168">
  <si>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</si>
  <si>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</si>
  <si>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</si>
  <si>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</si>
  <si>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</si>
  <si>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</si>
  <si>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</si>
  <si>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</si>
  <si>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</si>
  <si>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</si>
  <si>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</si>
  <si>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</si>
  <si>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</si>
  <si>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</si>
  <si>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</si>
  <si>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</si>
  <si>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</si>
  <si>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</si>
  <si>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</si>
  <si>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</si>
  <si>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</si>
  <si>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</si>
  <si>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</si>
  <si>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</si>
  <si>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</si>
  <si>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</si>
  <si>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</si>
  <si>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</si>
  <si>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</si>
  <si>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</si>
  <si>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</si>
  <si>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</si>
  <si>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</si>
  <si>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</si>
  <si>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</si>
  <si>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</si>
  <si>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</si>
  <si>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</si>
  <si>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</si>
  <si>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</si>
  <si>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</si>
  <si>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</si>
  <si>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</si>
  <si>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</si>
  <si>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</si>
  <si>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</si>
  <si>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</si>
  <si>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</si>
  <si>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</si>
  <si>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</si>
  <si>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</si>
  <si>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</si>
  <si>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</si>
  <si>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</si>
  <si>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</si>
  <si>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</si>
  <si>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</si>
  <si>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</si>
  <si>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</si>
  <si>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</si>
  <si>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</si>
  <si>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</si>
  <si>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</si>
  <si>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</si>
  <si>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</si>
  <si>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</si>
  <si>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</si>
  <si>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</si>
  <si>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</si>
  <si>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</si>
  <si>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</si>
  <si>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</si>
  <si>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</si>
  <si>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</si>
  <si>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</si>
  <si>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</si>
  <si>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</si>
  <si>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</si>
  <si>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</si>
  <si>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</si>
  <si>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</si>
  <si>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</si>
  <si>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</si>
  <si>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</si>
  <si>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</si>
  <si>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</si>
  <si>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</si>
  <si>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</si>
  <si>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</si>
  <si>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</si>
  <si>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</si>
  <si>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</si>
  <si>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</si>
  <si>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</si>
  <si>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</si>
  <si>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</si>
  <si>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</si>
  <si>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</si>
  <si>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15 по ул. Ивановской</t>
  </si>
  <si>
    <t>9 этажей</t>
  </si>
  <si>
    <t>4 подъезда</t>
  </si>
  <si>
    <t>4 лифтов</t>
  </si>
  <si>
    <t>4  м/проводов</t>
  </si>
  <si>
    <t>Ивановская, 15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</si>
  <si>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</si>
  <si>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</si>
  <si>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</si>
  <si>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</si>
  <si>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</si>
  <si>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</si>
  <si>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</si>
  <si>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</si>
  <si>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</si>
  <si>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</si>
  <si>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</si>
  <si>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</si>
  <si>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</si>
  <si>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</si>
  <si>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</si>
  <si>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</si>
  <si>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                                           01 февраля 2008 года</t>
  </si>
  <si>
    <t>обязательное страхование лифтов</t>
  </si>
  <si>
    <t>4 шт</t>
  </si>
  <si>
    <t>часть 4</t>
  </si>
  <si>
    <t>количество проживающих</t>
  </si>
  <si>
    <t>284 чел</t>
  </si>
  <si>
    <t>итого по дому:</t>
  </si>
  <si>
    <t>Прочие работы и услуги</t>
  </si>
  <si>
    <r>
      <rPr>
        <sz val="8"/>
        <color theme="1"/>
        <rFont val="Calibri"/>
        <family val="2"/>
        <charset val="204"/>
        <scheme val="minor"/>
      </rPr>
      <t>ООО "ЭРА</t>
    </r>
    <r>
      <rPr>
        <sz val="11"/>
        <color theme="1"/>
        <rFont val="Calibri"/>
        <family val="2"/>
        <charset val="204"/>
        <scheme val="minor"/>
      </rPr>
      <t>"</t>
    </r>
  </si>
  <si>
    <t>1.Капитальный ремонт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</si>
  <si>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</si>
  <si>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</si>
  <si>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</si>
  <si>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</si>
  <si>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</si>
  <si>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</si>
  <si>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Ресо-Гарантия</t>
  </si>
  <si>
    <t>ООО "ЭРА"</t>
  </si>
  <si>
    <t>всего 1129,7 кв.м</t>
  </si>
  <si>
    <t xml:space="preserve"> Реклама в лифтах</t>
  </si>
  <si>
    <t>Собственникам следует представить в Управляющую компанию протокол общего собрания с решением о необходимости производства каких либо работ по текущему ремонту общедомового имущества для формирования  перспективного плана  текущего ремонта дома.</t>
  </si>
  <si>
    <t>3.коммунальные услуги: всего,</t>
  </si>
  <si>
    <t xml:space="preserve">в том числе: </t>
  </si>
  <si>
    <t>ХВС на содержание ОИ МКД</t>
  </si>
  <si>
    <t>оведение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</si>
  <si>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</si>
  <si>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</si>
  <si>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2018 г.</t>
  </si>
  <si>
    <t>ООО " ВостокМегаполис"</t>
  </si>
  <si>
    <t>переходящие остатки д/ср-в на начало 01.01. 2018 г.</t>
  </si>
  <si>
    <t>1.Отчет об исполнении договора управления за 2018 г.(тыс.р.)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</si>
  <si>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</si>
  <si>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</si>
  <si>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</si>
  <si>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канализации-стояк по кв.3</t>
  </si>
  <si>
    <t>5 п.м</t>
  </si>
  <si>
    <t>аварийн. Замена стоякаХГВС  Кв.4,8, подвал</t>
  </si>
  <si>
    <t>15 п.м</t>
  </si>
  <si>
    <t>аварийный ремонт кровли после пожара</t>
  </si>
  <si>
    <t>17 кв.м</t>
  </si>
  <si>
    <t>ООО ТСГ</t>
  </si>
  <si>
    <t>замена бойлера</t>
  </si>
  <si>
    <t>1 компл</t>
  </si>
  <si>
    <t>ИП Полушко А.</t>
  </si>
  <si>
    <t>План по статье "текущий ремонт" на 2019 год.</t>
  </si>
  <si>
    <t>Предложение Управляющей компании : 1. Обустройство слуховых окон в подвальных помещениях.2. Частичный ремонт швов фасада по обращениям жителей.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</si>
  <si>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82/01 от 21.01.2019 года.                         </t>
    </r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</si>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</sst>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0" fillId="0" borderId="7" xfId="0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9" fillId="2" borderId="8" xfId="0" applyFon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3" fillId="0" borderId="2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57</v>
      </c>
      <c r="C2" s="4"/>
    </row>
    <row r="3" spans="1:4" ht="15.75" x14ac:dyDescent="0.25">
      <c r="B3" s="4" t="s">
        <v>11</v>
      </c>
      <c r="C3" s="24" t="s">
        <v>98</v>
      </c>
    </row>
    <row r="4" spans="1:4" ht="14.25" customHeight="1" x14ac:dyDescent="0.25">
      <c r="A4" s="22" t="s">
        <v>166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58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55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 x14ac:dyDescent="0.25">
      <c r="A10" s="12" t="s">
        <v>2</v>
      </c>
      <c r="B10" s="15" t="s">
        <v>14</v>
      </c>
      <c r="C10" s="97" t="s">
        <v>95</v>
      </c>
      <c r="D10" s="98"/>
    </row>
    <row r="11" spans="1:4" s="3" customFormat="1" ht="15" customHeight="1" x14ac:dyDescent="0.25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 x14ac:dyDescent="0.25">
      <c r="A12" s="63" t="s">
        <v>4</v>
      </c>
      <c r="B12" s="64" t="s">
        <v>105</v>
      </c>
      <c r="C12" s="57" t="s">
        <v>106</v>
      </c>
      <c r="D12" s="58" t="s">
        <v>107</v>
      </c>
    </row>
    <row r="13" spans="1:4" s="3" customFormat="1" ht="15" customHeight="1" x14ac:dyDescent="0.25">
      <c r="A13" s="65"/>
      <c r="B13" s="66"/>
      <c r="C13" s="57" t="s">
        <v>108</v>
      </c>
      <c r="D13" s="58" t="s">
        <v>109</v>
      </c>
    </row>
    <row r="14" spans="1:4" s="3" customFormat="1" ht="15" customHeight="1" x14ac:dyDescent="0.25">
      <c r="A14" s="65"/>
      <c r="B14" s="66"/>
      <c r="C14" s="57" t="s">
        <v>110</v>
      </c>
      <c r="D14" s="58" t="s">
        <v>111</v>
      </c>
    </row>
    <row r="15" spans="1:4" s="3" customFormat="1" ht="15" customHeight="1" x14ac:dyDescent="0.25">
      <c r="A15" s="65"/>
      <c r="B15" s="66"/>
      <c r="C15" s="57" t="s">
        <v>112</v>
      </c>
      <c r="D15" s="58" t="s">
        <v>113</v>
      </c>
    </row>
    <row r="16" spans="1:4" s="3" customFormat="1" ht="15" customHeight="1" x14ac:dyDescent="0.25">
      <c r="A16" s="65"/>
      <c r="B16" s="66"/>
      <c r="C16" s="57" t="s">
        <v>114</v>
      </c>
      <c r="D16" s="58" t="s">
        <v>115</v>
      </c>
    </row>
    <row r="17" spans="1:4" s="3" customFormat="1" ht="15" customHeight="1" x14ac:dyDescent="0.25">
      <c r="A17" s="65"/>
      <c r="B17" s="66"/>
      <c r="C17" s="57" t="s">
        <v>116</v>
      </c>
      <c r="D17" s="58" t="s">
        <v>117</v>
      </c>
    </row>
    <row r="18" spans="1:4" s="3" customFormat="1" ht="15" customHeight="1" x14ac:dyDescent="0.25">
      <c r="A18" s="67"/>
      <c r="B18" s="68"/>
      <c r="C18" s="57" t="s">
        <v>118</v>
      </c>
      <c r="D18" s="58" t="s">
        <v>119</v>
      </c>
    </row>
    <row r="19" spans="1:4" s="3" customFormat="1" ht="14.25" customHeight="1" x14ac:dyDescent="0.25">
      <c r="A19" s="12" t="s">
        <v>5</v>
      </c>
      <c r="B19" s="13" t="s">
        <v>17</v>
      </c>
      <c r="C19" s="99" t="s">
        <v>104</v>
      </c>
      <c r="D19" s="100"/>
    </row>
    <row r="20" spans="1:4" s="3" customFormat="1" x14ac:dyDescent="0.25">
      <c r="A20" s="12" t="s">
        <v>6</v>
      </c>
      <c r="B20" s="13" t="s">
        <v>18</v>
      </c>
      <c r="C20" s="101" t="s">
        <v>61</v>
      </c>
      <c r="D20" s="102"/>
    </row>
    <row r="21" spans="1:4" s="3" customFormat="1" ht="16.5" customHeight="1" x14ac:dyDescent="0.25">
      <c r="A21" s="12" t="s">
        <v>7</v>
      </c>
      <c r="B21" s="13" t="s">
        <v>19</v>
      </c>
      <c r="C21" s="97" t="s">
        <v>20</v>
      </c>
      <c r="D21" s="98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3" t="s">
        <v>28</v>
      </c>
      <c r="B26" s="104"/>
      <c r="C26" s="104"/>
      <c r="D26" s="105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47</v>
      </c>
      <c r="B31" s="19"/>
      <c r="C31" s="19"/>
      <c r="D31" s="19"/>
    </row>
    <row r="32" spans="1:4" ht="13.5" customHeight="1" x14ac:dyDescent="0.25">
      <c r="A32" s="20" t="s">
        <v>48</v>
      </c>
      <c r="B32" s="19"/>
      <c r="C32" s="19"/>
      <c r="D32" s="19"/>
    </row>
    <row r="33" spans="1:4" ht="12" customHeight="1" x14ac:dyDescent="0.25">
      <c r="A33" s="7">
        <v>1</v>
      </c>
      <c r="B33" s="6" t="s">
        <v>148</v>
      </c>
      <c r="C33" s="6" t="s">
        <v>31</v>
      </c>
      <c r="D33" s="10" t="s">
        <v>33</v>
      </c>
    </row>
    <row r="34" spans="1:4" x14ac:dyDescent="0.25">
      <c r="A34" s="20" t="s">
        <v>34</v>
      </c>
      <c r="B34" s="19"/>
      <c r="C34" s="19"/>
      <c r="D34" s="19"/>
    </row>
    <row r="35" spans="1:4" ht="14.25" customHeight="1" x14ac:dyDescent="0.25">
      <c r="A35" s="7">
        <v>1</v>
      </c>
      <c r="B35" s="6" t="s">
        <v>35</v>
      </c>
      <c r="C35" s="6" t="s">
        <v>26</v>
      </c>
      <c r="D35" s="6" t="s">
        <v>36</v>
      </c>
    </row>
    <row r="36" spans="1:4" ht="13.5" customHeight="1" x14ac:dyDescent="0.25">
      <c r="A36" s="20" t="s">
        <v>37</v>
      </c>
      <c r="B36" s="19"/>
      <c r="C36" s="19"/>
      <c r="D36" s="19"/>
    </row>
    <row r="37" spans="1:4" x14ac:dyDescent="0.25">
      <c r="A37" s="7">
        <v>1</v>
      </c>
      <c r="B37" s="6" t="s">
        <v>38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56</v>
      </c>
      <c r="B39" s="19"/>
      <c r="C39" s="19"/>
      <c r="D39" s="19"/>
    </row>
    <row r="40" spans="1:4" x14ac:dyDescent="0.25">
      <c r="A40" s="7">
        <v>1</v>
      </c>
      <c r="B40" s="6" t="s">
        <v>39</v>
      </c>
      <c r="C40" s="92">
        <v>1971</v>
      </c>
      <c r="D40" s="93"/>
    </row>
    <row r="41" spans="1:4" x14ac:dyDescent="0.25">
      <c r="A41" s="7">
        <v>2</v>
      </c>
      <c r="B41" s="6" t="s">
        <v>41</v>
      </c>
      <c r="C41" s="92" t="s">
        <v>99</v>
      </c>
      <c r="D41" s="93"/>
    </row>
    <row r="42" spans="1:4" ht="15" customHeight="1" x14ac:dyDescent="0.25">
      <c r="A42" s="7">
        <v>3</v>
      </c>
      <c r="B42" s="6" t="s">
        <v>42</v>
      </c>
      <c r="C42" s="92" t="s">
        <v>100</v>
      </c>
      <c r="D42" s="94"/>
    </row>
    <row r="43" spans="1:4" x14ac:dyDescent="0.25">
      <c r="A43" s="7">
        <v>4</v>
      </c>
      <c r="B43" s="6" t="s">
        <v>40</v>
      </c>
      <c r="C43" s="92" t="s">
        <v>101</v>
      </c>
      <c r="D43" s="94"/>
    </row>
    <row r="44" spans="1:4" x14ac:dyDescent="0.25">
      <c r="A44" s="7">
        <v>5</v>
      </c>
      <c r="B44" s="6" t="s">
        <v>43</v>
      </c>
      <c r="C44" s="92" t="s">
        <v>102</v>
      </c>
      <c r="D44" s="94"/>
    </row>
    <row r="45" spans="1:4" x14ac:dyDescent="0.25">
      <c r="A45" s="7">
        <v>6</v>
      </c>
      <c r="B45" s="6" t="s">
        <v>44</v>
      </c>
      <c r="C45" s="92">
        <v>7313.1</v>
      </c>
      <c r="D45" s="93"/>
    </row>
    <row r="46" spans="1:4" ht="15" customHeight="1" x14ac:dyDescent="0.25">
      <c r="A46" s="7">
        <v>7</v>
      </c>
      <c r="B46" s="6" t="s">
        <v>45</v>
      </c>
      <c r="C46" s="92" t="s">
        <v>62</v>
      </c>
      <c r="D46" s="93"/>
    </row>
    <row r="47" spans="1:4" ht="15" customHeight="1" x14ac:dyDescent="0.25">
      <c r="A47" s="7">
        <v>8</v>
      </c>
      <c r="B47" s="6" t="s">
        <v>124</v>
      </c>
      <c r="C47" s="92" t="s">
        <v>125</v>
      </c>
      <c r="D47" s="106"/>
    </row>
    <row r="48" spans="1:4" x14ac:dyDescent="0.25">
      <c r="A48" s="7">
        <v>9</v>
      </c>
      <c r="B48" s="6" t="s">
        <v>46</v>
      </c>
      <c r="C48" s="92" t="s">
        <v>138</v>
      </c>
      <c r="D48" s="93"/>
    </row>
    <row r="49" spans="1:3" x14ac:dyDescent="0.25">
      <c r="A49" s="56"/>
      <c r="B49" s="56" t="s">
        <v>97</v>
      </c>
      <c r="C49" s="56" t="s">
        <v>120</v>
      </c>
    </row>
    <row r="50" spans="1:3" ht="15" customHeight="1" x14ac:dyDescent="0.25">
      <c r="A50" s="4"/>
    </row>
    <row r="51" spans="1:3" x14ac:dyDescent="0.25">
      <c r="A51" s="4"/>
    </row>
    <row r="53" spans="1:3" ht="15" customHeight="1" x14ac:dyDescent="0.25"/>
  </sheetData>
  <mergeCells count="16">
    <mergeCell ref="C45:D45"/>
    <mergeCell ref="C46:D46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59" workbookViewId="0">
      <selection activeCell="G81" sqref="G8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85546875" customWidth="1"/>
  </cols>
  <sheetData>
    <row r="1" spans="1:8" x14ac:dyDescent="0.25">
      <c r="A1" s="4" t="s">
        <v>130</v>
      </c>
      <c r="B1"/>
      <c r="C1" s="41"/>
      <c r="D1" s="41"/>
    </row>
    <row r="2" spans="1:8" ht="13.5" customHeight="1" x14ac:dyDescent="0.25">
      <c r="A2" s="4" t="s">
        <v>150</v>
      </c>
      <c r="B2"/>
      <c r="C2" s="41"/>
      <c r="D2" s="41"/>
    </row>
    <row r="3" spans="1:8" ht="62.25" customHeight="1" x14ac:dyDescent="0.25">
      <c r="A3" s="108" t="s">
        <v>69</v>
      </c>
      <c r="B3" s="109"/>
      <c r="C3" s="42" t="s">
        <v>70</v>
      </c>
      <c r="D3" s="32" t="s">
        <v>71</v>
      </c>
      <c r="E3" s="32" t="s">
        <v>72</v>
      </c>
      <c r="F3" s="32" t="s">
        <v>73</v>
      </c>
      <c r="G3" s="43" t="s">
        <v>74</v>
      </c>
      <c r="H3" s="32" t="s">
        <v>75</v>
      </c>
    </row>
    <row r="4" spans="1:8" ht="30.75" customHeight="1" x14ac:dyDescent="0.25">
      <c r="A4" s="129" t="s">
        <v>149</v>
      </c>
      <c r="B4" s="130"/>
      <c r="C4" s="42"/>
      <c r="D4" s="32">
        <v>-323.25</v>
      </c>
      <c r="E4" s="32"/>
      <c r="F4" s="32"/>
      <c r="G4" s="43"/>
      <c r="H4" s="32"/>
    </row>
    <row r="5" spans="1:8" ht="14.25" customHeight="1" x14ac:dyDescent="0.25">
      <c r="A5" s="76" t="s">
        <v>131</v>
      </c>
      <c r="B5" s="77"/>
      <c r="C5" s="42"/>
      <c r="D5" s="32"/>
      <c r="E5" s="32"/>
      <c r="F5" s="32"/>
      <c r="G5" s="43"/>
      <c r="H5" s="32"/>
    </row>
    <row r="6" spans="1:8" ht="14.25" customHeight="1" x14ac:dyDescent="0.25">
      <c r="A6" s="76" t="s">
        <v>132</v>
      </c>
      <c r="B6" s="77"/>
      <c r="C6" s="42"/>
      <c r="D6" s="32"/>
      <c r="E6" s="32"/>
      <c r="F6" s="32"/>
      <c r="G6" s="43"/>
      <c r="H6" s="32"/>
    </row>
    <row r="7" spans="1:8" ht="13.5" customHeight="1" x14ac:dyDescent="0.25">
      <c r="A7" s="110" t="s">
        <v>151</v>
      </c>
      <c r="B7" s="111"/>
      <c r="C7" s="111"/>
      <c r="D7" s="111"/>
      <c r="E7" s="111"/>
      <c r="F7" s="111"/>
      <c r="G7" s="111"/>
      <c r="H7" s="106"/>
    </row>
    <row r="8" spans="1:8" ht="17.25" customHeight="1" x14ac:dyDescent="0.25">
      <c r="A8" s="108" t="s">
        <v>76</v>
      </c>
      <c r="B8" s="131"/>
      <c r="C8" s="36">
        <v>21.13</v>
      </c>
      <c r="D8" s="33">
        <v>-358.67</v>
      </c>
      <c r="E8" s="84">
        <f>E12+E15+E18+E21+E24+E27</f>
        <v>1815.2299999999998</v>
      </c>
      <c r="F8" s="84">
        <f>F12+F15+F18+F21+F24+F27</f>
        <v>1770.6000000000004</v>
      </c>
      <c r="G8" s="84">
        <f>G12+G15+G18+G21+G24+G27</f>
        <v>1770.6000000000004</v>
      </c>
      <c r="H8" s="84">
        <f>F8-E8+D8</f>
        <v>-403.29999999999944</v>
      </c>
    </row>
    <row r="9" spans="1:8" x14ac:dyDescent="0.25">
      <c r="A9" s="44" t="s">
        <v>77</v>
      </c>
      <c r="B9" s="45"/>
      <c r="C9" s="7">
        <f>C8-C10</f>
        <v>19.02</v>
      </c>
      <c r="D9" s="7">
        <f>D8-D10</f>
        <v>-322.8</v>
      </c>
      <c r="E9" s="84">
        <f t="shared" ref="E9:F9" si="0">E8-E10</f>
        <v>1633.7069999999999</v>
      </c>
      <c r="F9" s="84">
        <f t="shared" si="0"/>
        <v>1593.5400000000004</v>
      </c>
      <c r="G9" s="84">
        <f>G8-G10</f>
        <v>1593.5400000000004</v>
      </c>
      <c r="H9" s="84">
        <f>F9-E9+D9</f>
        <v>-362.96699999999947</v>
      </c>
    </row>
    <row r="10" spans="1:8" x14ac:dyDescent="0.25">
      <c r="A10" s="118" t="s">
        <v>78</v>
      </c>
      <c r="B10" s="111"/>
      <c r="C10" s="7">
        <v>2.11</v>
      </c>
      <c r="D10" s="7">
        <v>-35.869999999999997</v>
      </c>
      <c r="E10" s="84">
        <f t="shared" ref="E10:F10" si="1">E8*10%</f>
        <v>181.523</v>
      </c>
      <c r="F10" s="84">
        <f t="shared" si="1"/>
        <v>177.06000000000006</v>
      </c>
      <c r="G10" s="84">
        <v>177.06</v>
      </c>
      <c r="H10" s="84">
        <f>F10-E10+D10</f>
        <v>-40.332999999999934</v>
      </c>
    </row>
    <row r="11" spans="1:8" ht="20.25" customHeight="1" x14ac:dyDescent="0.25">
      <c r="A11" s="110" t="s">
        <v>79</v>
      </c>
      <c r="B11" s="132"/>
      <c r="C11" s="132"/>
      <c r="D11" s="132"/>
      <c r="E11" s="132"/>
      <c r="F11" s="132"/>
      <c r="G11" s="132"/>
      <c r="H11" s="131"/>
    </row>
    <row r="12" spans="1:8" x14ac:dyDescent="0.25">
      <c r="A12" s="119" t="s">
        <v>59</v>
      </c>
      <c r="B12" s="120"/>
      <c r="C12" s="36">
        <v>5.65</v>
      </c>
      <c r="D12" s="33">
        <v>-94.54</v>
      </c>
      <c r="E12" s="91">
        <v>493.08</v>
      </c>
      <c r="F12" s="91">
        <v>482.06</v>
      </c>
      <c r="G12" s="91">
        <v>482.06</v>
      </c>
      <c r="H12" s="84">
        <f t="shared" ref="H12:H30" si="2">F12-E12+D12</f>
        <v>-105.55999999999999</v>
      </c>
    </row>
    <row r="13" spans="1:8" x14ac:dyDescent="0.25">
      <c r="A13" s="44" t="s">
        <v>77</v>
      </c>
      <c r="B13" s="45"/>
      <c r="C13" s="7">
        <v>5.08</v>
      </c>
      <c r="D13" s="84">
        <f>D12-D14</f>
        <v>-85.086000000000013</v>
      </c>
      <c r="E13" s="84">
        <f>E12-E14</f>
        <v>443.77199999999999</v>
      </c>
      <c r="F13" s="84">
        <f>F12-F14</f>
        <v>433.85399999999998</v>
      </c>
      <c r="G13" s="84">
        <f>G12-G14</f>
        <v>433.85399999999998</v>
      </c>
      <c r="H13" s="84">
        <f t="shared" si="2"/>
        <v>-95.004000000000019</v>
      </c>
    </row>
    <row r="14" spans="1:8" x14ac:dyDescent="0.25">
      <c r="A14" s="118" t="s">
        <v>78</v>
      </c>
      <c r="B14" s="111"/>
      <c r="C14" s="7">
        <v>0.56999999999999995</v>
      </c>
      <c r="D14" s="84">
        <f>D12*10%</f>
        <v>-9.4540000000000006</v>
      </c>
      <c r="E14" s="84">
        <f>E12*10%</f>
        <v>49.308</v>
      </c>
      <c r="F14" s="84">
        <f>F12*10%</f>
        <v>48.206000000000003</v>
      </c>
      <c r="G14" s="84">
        <f>G12*10%</f>
        <v>48.206000000000003</v>
      </c>
      <c r="H14" s="84">
        <f t="shared" si="2"/>
        <v>-10.555999999999997</v>
      </c>
    </row>
    <row r="15" spans="1:8" ht="23.25" customHeight="1" x14ac:dyDescent="0.25">
      <c r="A15" s="119" t="s">
        <v>49</v>
      </c>
      <c r="B15" s="120"/>
      <c r="C15" s="36">
        <v>3.45</v>
      </c>
      <c r="D15" s="84">
        <v>-51.64</v>
      </c>
      <c r="E15" s="91">
        <v>301.08999999999997</v>
      </c>
      <c r="F15" s="91">
        <v>294.36</v>
      </c>
      <c r="G15" s="91">
        <v>294.36</v>
      </c>
      <c r="H15" s="84">
        <f t="shared" si="2"/>
        <v>-58.369999999999962</v>
      </c>
    </row>
    <row r="16" spans="1:8" x14ac:dyDescent="0.25">
      <c r="A16" s="44" t="s">
        <v>77</v>
      </c>
      <c r="B16" s="45"/>
      <c r="C16" s="7">
        <v>3.1</v>
      </c>
      <c r="D16" s="84">
        <f>D15-D17</f>
        <v>-46.475999999999999</v>
      </c>
      <c r="E16" s="84">
        <f t="shared" ref="E16:G16" si="3">E15-E17</f>
        <v>270.98099999999999</v>
      </c>
      <c r="F16" s="84">
        <f t="shared" si="3"/>
        <v>264.92400000000004</v>
      </c>
      <c r="G16" s="84">
        <f t="shared" si="3"/>
        <v>264.92400000000004</v>
      </c>
      <c r="H16" s="84">
        <f t="shared" si="2"/>
        <v>-52.532999999999959</v>
      </c>
    </row>
    <row r="17" spans="1:8" ht="15" customHeight="1" x14ac:dyDescent="0.25">
      <c r="A17" s="118" t="s">
        <v>78</v>
      </c>
      <c r="B17" s="111"/>
      <c r="C17" s="7">
        <v>0.35</v>
      </c>
      <c r="D17" s="84">
        <f>D15*10%</f>
        <v>-5.1640000000000006</v>
      </c>
      <c r="E17" s="84">
        <f t="shared" ref="E17:F17" si="4">E15*10%</f>
        <v>30.108999999999998</v>
      </c>
      <c r="F17" s="84">
        <f t="shared" si="4"/>
        <v>29.436000000000003</v>
      </c>
      <c r="G17" s="84">
        <f t="shared" ref="G17" si="5">G15*10%</f>
        <v>29.436000000000003</v>
      </c>
      <c r="H17" s="84">
        <v>-3.85</v>
      </c>
    </row>
    <row r="18" spans="1:8" ht="15" customHeight="1" x14ac:dyDescent="0.25">
      <c r="A18" s="119" t="s">
        <v>60</v>
      </c>
      <c r="B18" s="120"/>
      <c r="C18" s="42">
        <v>2.37</v>
      </c>
      <c r="D18" s="33">
        <v>-39.01</v>
      </c>
      <c r="E18" s="91">
        <v>206.83</v>
      </c>
      <c r="F18" s="91">
        <v>202.21</v>
      </c>
      <c r="G18" s="91">
        <v>202.21</v>
      </c>
      <c r="H18" s="84">
        <f t="shared" si="2"/>
        <v>-43.63</v>
      </c>
    </row>
    <row r="19" spans="1:8" ht="13.5" customHeight="1" x14ac:dyDescent="0.25">
      <c r="A19" s="44" t="s">
        <v>77</v>
      </c>
      <c r="B19" s="45"/>
      <c r="C19" s="7">
        <v>2.13</v>
      </c>
      <c r="D19" s="84">
        <f>D18-D20</f>
        <v>-35.108999999999995</v>
      </c>
      <c r="E19" s="84">
        <f t="shared" ref="E19:G19" si="6">E18-E20</f>
        <v>186.14700000000002</v>
      </c>
      <c r="F19" s="84">
        <f t="shared" si="6"/>
        <v>181.989</v>
      </c>
      <c r="G19" s="84">
        <f t="shared" si="6"/>
        <v>181.989</v>
      </c>
      <c r="H19" s="84">
        <f t="shared" si="2"/>
        <v>-39.26700000000001</v>
      </c>
    </row>
    <row r="20" spans="1:8" ht="14.25" customHeight="1" x14ac:dyDescent="0.25">
      <c r="A20" s="118" t="s">
        <v>78</v>
      </c>
      <c r="B20" s="111"/>
      <c r="C20" s="7">
        <v>0.24</v>
      </c>
      <c r="D20" s="84">
        <f>D18*10%</f>
        <v>-3.9009999999999998</v>
      </c>
      <c r="E20" s="84">
        <f t="shared" ref="E20:F20" si="7">E18*10%</f>
        <v>20.683000000000003</v>
      </c>
      <c r="F20" s="84">
        <f t="shared" si="7"/>
        <v>20.221000000000004</v>
      </c>
      <c r="G20" s="84">
        <f t="shared" ref="G20" si="8">G18*10%</f>
        <v>20.221000000000004</v>
      </c>
      <c r="H20" s="84">
        <f t="shared" si="2"/>
        <v>-4.3629999999999995</v>
      </c>
    </row>
    <row r="21" spans="1:8" x14ac:dyDescent="0.25">
      <c r="A21" s="119" t="s">
        <v>96</v>
      </c>
      <c r="B21" s="128"/>
      <c r="C21" s="35">
        <v>1.1100000000000001</v>
      </c>
      <c r="D21" s="7">
        <v>-18.260000000000002</v>
      </c>
      <c r="E21" s="84">
        <v>96.81</v>
      </c>
      <c r="F21" s="84">
        <v>94.71</v>
      </c>
      <c r="G21" s="84">
        <v>94.71</v>
      </c>
      <c r="H21" s="84">
        <f t="shared" si="2"/>
        <v>-20.36000000000001</v>
      </c>
    </row>
    <row r="22" spans="1:8" ht="14.25" customHeight="1" x14ac:dyDescent="0.25">
      <c r="A22" s="44" t="s">
        <v>77</v>
      </c>
      <c r="B22" s="45"/>
      <c r="C22" s="7">
        <v>1</v>
      </c>
      <c r="D22" s="7">
        <f>D21-D23</f>
        <v>-16.440000000000001</v>
      </c>
      <c r="E22" s="84">
        <f t="shared" ref="E22:G22" si="9">E21-E23</f>
        <v>87.129000000000005</v>
      </c>
      <c r="F22" s="84">
        <f t="shared" si="9"/>
        <v>85.23899999999999</v>
      </c>
      <c r="G22" s="84">
        <f t="shared" si="9"/>
        <v>85.23899999999999</v>
      </c>
      <c r="H22" s="84">
        <f t="shared" si="2"/>
        <v>-18.330000000000016</v>
      </c>
    </row>
    <row r="23" spans="1:8" ht="14.25" customHeight="1" x14ac:dyDescent="0.25">
      <c r="A23" s="118" t="s">
        <v>78</v>
      </c>
      <c r="B23" s="133"/>
      <c r="C23" s="7">
        <v>0.11</v>
      </c>
      <c r="D23" s="7">
        <v>-1.82</v>
      </c>
      <c r="E23" s="84">
        <f t="shared" ref="E23:F23" si="10">E21*10%</f>
        <v>9.6810000000000009</v>
      </c>
      <c r="F23" s="84">
        <f t="shared" si="10"/>
        <v>9.4710000000000001</v>
      </c>
      <c r="G23" s="84">
        <f t="shared" ref="G23" si="11">G21*10%</f>
        <v>9.4710000000000001</v>
      </c>
      <c r="H23" s="84">
        <f t="shared" si="2"/>
        <v>-2.0300000000000011</v>
      </c>
    </row>
    <row r="24" spans="1:8" ht="14.25" customHeight="1" x14ac:dyDescent="0.25">
      <c r="A24" s="10" t="s">
        <v>50</v>
      </c>
      <c r="B24" s="46"/>
      <c r="C24" s="35">
        <v>4.3600000000000003</v>
      </c>
      <c r="D24" s="7">
        <v>-59.4</v>
      </c>
      <c r="E24" s="84">
        <v>377.89</v>
      </c>
      <c r="F24" s="84">
        <v>365.86</v>
      </c>
      <c r="G24" s="84">
        <v>365.86</v>
      </c>
      <c r="H24" s="84">
        <f t="shared" si="2"/>
        <v>-71.429999999999978</v>
      </c>
    </row>
    <row r="25" spans="1:8" ht="14.25" customHeight="1" x14ac:dyDescent="0.25">
      <c r="A25" s="44" t="s">
        <v>77</v>
      </c>
      <c r="B25" s="45"/>
      <c r="C25" s="7">
        <f>C24-C26</f>
        <v>3.93</v>
      </c>
      <c r="D25" s="7">
        <f>D24-D26</f>
        <v>-53.46</v>
      </c>
      <c r="E25" s="84">
        <f t="shared" ref="E25:G25" si="12">E24-E26</f>
        <v>340.101</v>
      </c>
      <c r="F25" s="84">
        <f t="shared" si="12"/>
        <v>329.274</v>
      </c>
      <c r="G25" s="84">
        <f t="shared" si="12"/>
        <v>329.274</v>
      </c>
      <c r="H25" s="84">
        <f t="shared" si="2"/>
        <v>-64.287000000000006</v>
      </c>
    </row>
    <row r="26" spans="1:8" x14ac:dyDescent="0.25">
      <c r="A26" s="118" t="s">
        <v>78</v>
      </c>
      <c r="B26" s="111"/>
      <c r="C26" s="7">
        <v>0.43</v>
      </c>
      <c r="D26" s="7">
        <v>-5.94</v>
      </c>
      <c r="E26" s="84">
        <f t="shared" ref="E26:F26" si="13">E24*10%</f>
        <v>37.789000000000001</v>
      </c>
      <c r="F26" s="84">
        <f t="shared" si="13"/>
        <v>36.586000000000006</v>
      </c>
      <c r="G26" s="84">
        <f t="shared" ref="G26" si="14">G24*10%</f>
        <v>36.586000000000006</v>
      </c>
      <c r="H26" s="84">
        <f t="shared" si="2"/>
        <v>-7.1429999999999962</v>
      </c>
    </row>
    <row r="27" spans="1:8" ht="14.25" customHeight="1" x14ac:dyDescent="0.25">
      <c r="A27" s="134" t="s">
        <v>51</v>
      </c>
      <c r="B27" s="135"/>
      <c r="C27" s="138">
        <v>4.1900000000000004</v>
      </c>
      <c r="D27" s="140">
        <v>-91.99</v>
      </c>
      <c r="E27" s="116">
        <v>339.53</v>
      </c>
      <c r="F27" s="116">
        <v>331.4</v>
      </c>
      <c r="G27" s="116">
        <v>331.4</v>
      </c>
      <c r="H27" s="84">
        <f t="shared" si="2"/>
        <v>-100.11999999999999</v>
      </c>
    </row>
    <row r="28" spans="1:8" ht="0.75" hidden="1" customHeight="1" x14ac:dyDescent="0.25">
      <c r="A28" s="136"/>
      <c r="B28" s="137"/>
      <c r="C28" s="139"/>
      <c r="D28" s="141"/>
      <c r="E28" s="117"/>
      <c r="F28" s="117"/>
      <c r="G28" s="117"/>
      <c r="H28" s="84">
        <f t="shared" si="2"/>
        <v>0</v>
      </c>
    </row>
    <row r="29" spans="1:8" x14ac:dyDescent="0.25">
      <c r="A29" s="44" t="s">
        <v>77</v>
      </c>
      <c r="B29" s="45"/>
      <c r="C29" s="7">
        <v>3.77</v>
      </c>
      <c r="D29" s="7">
        <v>-82.79</v>
      </c>
      <c r="E29" s="84">
        <f>E27-E30</f>
        <v>305.58</v>
      </c>
      <c r="F29" s="84">
        <f>F27-F30</f>
        <v>298.26</v>
      </c>
      <c r="G29" s="84">
        <f>G27-G30</f>
        <v>298.26</v>
      </c>
      <c r="H29" s="84">
        <f t="shared" si="2"/>
        <v>-90.11</v>
      </c>
    </row>
    <row r="30" spans="1:8" x14ac:dyDescent="0.25">
      <c r="A30" s="118" t="s">
        <v>78</v>
      </c>
      <c r="B30" s="111"/>
      <c r="C30" s="7">
        <v>0.42</v>
      </c>
      <c r="D30" s="7">
        <v>-9.1999999999999993</v>
      </c>
      <c r="E30" s="84">
        <v>33.950000000000003</v>
      </c>
      <c r="F30" s="84">
        <v>33.14</v>
      </c>
      <c r="G30" s="84">
        <v>33.14</v>
      </c>
      <c r="H30" s="84">
        <f t="shared" si="2"/>
        <v>-10.010000000000002</v>
      </c>
    </row>
    <row r="31" spans="1:8" ht="10.5" customHeight="1" x14ac:dyDescent="0.25">
      <c r="A31" s="60"/>
      <c r="B31" s="61"/>
      <c r="C31" s="7"/>
      <c r="D31" s="7"/>
      <c r="G31" s="59"/>
      <c r="H31" s="69"/>
    </row>
    <row r="32" spans="1:8" ht="13.5" customHeight="1" x14ac:dyDescent="0.25">
      <c r="A32" s="108" t="s">
        <v>52</v>
      </c>
      <c r="B32" s="109"/>
      <c r="C32" s="35">
        <v>7.8</v>
      </c>
      <c r="D32" s="35">
        <v>73.099999999999994</v>
      </c>
      <c r="E32" s="35">
        <v>640.66999999999996</v>
      </c>
      <c r="F32" s="35">
        <v>619.16999999999996</v>
      </c>
      <c r="G32" s="70">
        <f>G33+G34</f>
        <v>566.44999999999993</v>
      </c>
      <c r="H32" s="35">
        <f>F32-E32+D32+F32-G32</f>
        <v>104.32000000000005</v>
      </c>
    </row>
    <row r="33" spans="1:8" ht="12.75" customHeight="1" x14ac:dyDescent="0.25">
      <c r="A33" s="44" t="s">
        <v>80</v>
      </c>
      <c r="B33" s="45"/>
      <c r="C33" s="7">
        <v>7.02</v>
      </c>
      <c r="D33" s="7">
        <v>81.14</v>
      </c>
      <c r="E33" s="7">
        <f>E32-E34</f>
        <v>573.59999999999991</v>
      </c>
      <c r="F33" s="7">
        <f>F32-F34</f>
        <v>557.25</v>
      </c>
      <c r="G33" s="7">
        <v>504.53</v>
      </c>
      <c r="H33" s="35">
        <f t="shared" ref="H33:H34" si="15">F33-E33+D33+F33-G33</f>
        <v>117.5100000000001</v>
      </c>
    </row>
    <row r="34" spans="1:8" ht="12.75" customHeight="1" x14ac:dyDescent="0.25">
      <c r="A34" s="118" t="s">
        <v>78</v>
      </c>
      <c r="B34" s="111"/>
      <c r="C34" s="7">
        <v>0.78</v>
      </c>
      <c r="D34" s="7">
        <v>-8.0399999999999991</v>
      </c>
      <c r="E34" s="7">
        <v>67.069999999999993</v>
      </c>
      <c r="F34" s="7">
        <v>61.92</v>
      </c>
      <c r="G34" s="7">
        <v>61.92</v>
      </c>
      <c r="H34" s="35">
        <f t="shared" si="15"/>
        <v>-13.189999999999991</v>
      </c>
    </row>
    <row r="35" spans="1:8" ht="12.75" customHeight="1" x14ac:dyDescent="0.25">
      <c r="A35" s="89"/>
      <c r="B35" s="88"/>
      <c r="C35" s="7"/>
      <c r="D35" s="7"/>
      <c r="E35" s="7"/>
      <c r="F35" s="7"/>
      <c r="G35" s="7"/>
      <c r="H35" s="35"/>
    </row>
    <row r="36" spans="1:8" ht="12.75" customHeight="1" x14ac:dyDescent="0.25">
      <c r="A36" s="108" t="s">
        <v>141</v>
      </c>
      <c r="B36" s="131"/>
      <c r="C36" s="7"/>
      <c r="D36" s="7">
        <v>-14.34</v>
      </c>
      <c r="E36" s="35">
        <f>E38+E39+E40+E41</f>
        <v>184.27</v>
      </c>
      <c r="F36" s="35">
        <f>F38+F39+F40+F41</f>
        <v>175.82</v>
      </c>
      <c r="G36" s="35">
        <v>175.82</v>
      </c>
      <c r="H36" s="35">
        <f>F36-E36+D36+F36-G36</f>
        <v>-22.79000000000002</v>
      </c>
    </row>
    <row r="37" spans="1:8" ht="12.75" customHeight="1" x14ac:dyDescent="0.25">
      <c r="A37" s="157" t="s">
        <v>142</v>
      </c>
      <c r="B37" s="131"/>
      <c r="C37" s="7"/>
      <c r="D37" s="7"/>
      <c r="E37" s="7"/>
      <c r="F37" s="7"/>
      <c r="G37" s="87"/>
      <c r="H37" s="35"/>
    </row>
    <row r="38" spans="1:8" ht="12.75" customHeight="1" x14ac:dyDescent="0.25">
      <c r="A38" s="157" t="s">
        <v>143</v>
      </c>
      <c r="B38" s="131"/>
      <c r="C38" s="7"/>
      <c r="D38" s="7">
        <v>-0.43</v>
      </c>
      <c r="E38" s="7">
        <v>8.5399999999999991</v>
      </c>
      <c r="F38" s="7">
        <v>8.44</v>
      </c>
      <c r="G38" s="7">
        <v>8.44</v>
      </c>
      <c r="H38" s="35">
        <f t="shared" ref="H38:H41" si="16">F38-E38+D38+F38-G38</f>
        <v>-0.52999999999999936</v>
      </c>
    </row>
    <row r="39" spans="1:8" ht="12.75" customHeight="1" x14ac:dyDescent="0.25">
      <c r="A39" s="157" t="s">
        <v>145</v>
      </c>
      <c r="B39" s="131"/>
      <c r="C39" s="7"/>
      <c r="D39" s="7">
        <v>-3.44</v>
      </c>
      <c r="E39" s="7">
        <v>69.52</v>
      </c>
      <c r="F39" s="7">
        <v>64.86</v>
      </c>
      <c r="G39" s="7">
        <v>64.86</v>
      </c>
      <c r="H39" s="35">
        <f t="shared" si="16"/>
        <v>-8.0999999999999943</v>
      </c>
    </row>
    <row r="40" spans="1:8" ht="12.75" customHeight="1" x14ac:dyDescent="0.25">
      <c r="A40" s="157" t="s">
        <v>146</v>
      </c>
      <c r="B40" s="131"/>
      <c r="C40" s="7"/>
      <c r="D40" s="7">
        <v>-9.67</v>
      </c>
      <c r="E40" s="7">
        <v>98.62</v>
      </c>
      <c r="F40" s="7">
        <v>95.24</v>
      </c>
      <c r="G40" s="7">
        <v>95.24</v>
      </c>
      <c r="H40" s="35">
        <f t="shared" si="16"/>
        <v>-13.050000000000011</v>
      </c>
    </row>
    <row r="41" spans="1:8" ht="12.75" customHeight="1" x14ac:dyDescent="0.25">
      <c r="A41" s="157" t="s">
        <v>144</v>
      </c>
      <c r="B41" s="131"/>
      <c r="C41" s="7"/>
      <c r="D41" s="7">
        <v>-0.5</v>
      </c>
      <c r="E41" s="7">
        <v>7.59</v>
      </c>
      <c r="F41" s="7">
        <v>7.28</v>
      </c>
      <c r="G41" s="7">
        <v>7.28</v>
      </c>
      <c r="H41" s="35">
        <f t="shared" si="16"/>
        <v>-0.80999999999999961</v>
      </c>
    </row>
    <row r="42" spans="1:8" ht="13.5" customHeight="1" x14ac:dyDescent="0.25">
      <c r="A42" s="112" t="s">
        <v>126</v>
      </c>
      <c r="B42" s="113"/>
      <c r="C42" s="7"/>
      <c r="D42" s="7"/>
      <c r="E42" s="35">
        <f>E8+E32+E36</f>
        <v>2640.1699999999996</v>
      </c>
      <c r="F42" s="35">
        <f t="shared" ref="F42:G42" si="17">F8+F32+F36</f>
        <v>2565.5900000000006</v>
      </c>
      <c r="G42" s="35">
        <f t="shared" si="17"/>
        <v>2512.8700000000003</v>
      </c>
      <c r="H42" s="35"/>
    </row>
    <row r="43" spans="1:8" ht="13.5" customHeight="1" x14ac:dyDescent="0.25">
      <c r="A43" s="112" t="s">
        <v>127</v>
      </c>
      <c r="B43" s="113"/>
      <c r="C43" s="7"/>
      <c r="D43" s="7"/>
      <c r="E43" s="7"/>
      <c r="F43" s="7"/>
      <c r="G43" s="72"/>
      <c r="H43" s="35"/>
    </row>
    <row r="44" spans="1:8" ht="12.75" customHeight="1" x14ac:dyDescent="0.25">
      <c r="A44" s="121" t="s">
        <v>129</v>
      </c>
      <c r="B44" s="122"/>
      <c r="C44" s="7"/>
      <c r="D44" s="7">
        <v>-41.8</v>
      </c>
      <c r="E44" s="7">
        <v>0</v>
      </c>
      <c r="F44" s="7">
        <v>10.029999999999999</v>
      </c>
      <c r="G44" s="62">
        <v>10.029999999999999</v>
      </c>
      <c r="H44" s="35">
        <f>F44-E44+D44+F44-G44</f>
        <v>-31.769999999999996</v>
      </c>
    </row>
    <row r="45" spans="1:8" ht="8.25" customHeight="1" x14ac:dyDescent="0.25">
      <c r="A45" s="145" t="s">
        <v>139</v>
      </c>
      <c r="B45" s="146"/>
      <c r="C45" s="123"/>
      <c r="D45" s="123">
        <v>18.46</v>
      </c>
      <c r="E45" s="123">
        <v>0.6</v>
      </c>
      <c r="F45" s="123">
        <v>0.6</v>
      </c>
      <c r="G45" s="142">
        <v>0.1</v>
      </c>
      <c r="H45" s="123">
        <v>18.96</v>
      </c>
    </row>
    <row r="46" spans="1:8" ht="6.75" customHeight="1" x14ac:dyDescent="0.25">
      <c r="A46" s="147"/>
      <c r="B46" s="148"/>
      <c r="C46" s="124"/>
      <c r="D46" s="124"/>
      <c r="E46" s="124"/>
      <c r="F46" s="124"/>
      <c r="G46" s="143"/>
      <c r="H46" s="124"/>
    </row>
    <row r="47" spans="1:8" ht="0.75" hidden="1" customHeight="1" x14ac:dyDescent="0.25">
      <c r="A47" s="149"/>
      <c r="B47" s="150"/>
      <c r="C47" s="125"/>
      <c r="D47" s="125"/>
      <c r="E47" s="125"/>
      <c r="F47" s="125"/>
      <c r="G47" s="144"/>
      <c r="H47" s="125"/>
    </row>
    <row r="48" spans="1:8" ht="18" customHeight="1" x14ac:dyDescent="0.25">
      <c r="A48" s="112" t="s">
        <v>126</v>
      </c>
      <c r="B48" s="113"/>
      <c r="C48" s="7"/>
      <c r="D48" s="7"/>
      <c r="E48" s="35">
        <f>E42+E45</f>
        <v>2640.7699999999995</v>
      </c>
      <c r="F48" s="35">
        <f>F42+F44+F45</f>
        <v>2576.2200000000007</v>
      </c>
      <c r="G48" s="35">
        <f>G42+G44+G45</f>
        <v>2523.0000000000005</v>
      </c>
      <c r="H48" s="7"/>
    </row>
    <row r="49" spans="1:8" ht="21" customHeight="1" x14ac:dyDescent="0.25">
      <c r="A49" s="114" t="s">
        <v>133</v>
      </c>
      <c r="B49" s="115"/>
      <c r="C49" s="78"/>
      <c r="D49" s="78">
        <v>-323.25</v>
      </c>
      <c r="E49" s="79"/>
      <c r="F49" s="79"/>
      <c r="G49" s="78"/>
      <c r="H49" s="35">
        <f>F48-E48+D49+F48-G48</f>
        <v>-334.57999999999856</v>
      </c>
    </row>
    <row r="50" spans="1:8" ht="21" customHeight="1" x14ac:dyDescent="0.25">
      <c r="A50" s="114" t="s">
        <v>152</v>
      </c>
      <c r="B50" s="114"/>
      <c r="C50" s="80"/>
      <c r="D50" s="80"/>
      <c r="E50" s="81"/>
      <c r="F50" s="82"/>
      <c r="G50" s="82"/>
      <c r="H50" s="81">
        <f>H51+H52</f>
        <v>-334.57999999999936</v>
      </c>
    </row>
    <row r="51" spans="1:8" ht="18.75" customHeight="1" x14ac:dyDescent="0.25">
      <c r="A51" s="114" t="s">
        <v>131</v>
      </c>
      <c r="B51" s="154"/>
      <c r="C51" s="80"/>
      <c r="D51" s="80"/>
      <c r="E51" s="81"/>
      <c r="F51" s="82"/>
      <c r="G51" s="82"/>
      <c r="H51" s="79">
        <f>H33+H45</f>
        <v>136.47000000000011</v>
      </c>
    </row>
    <row r="52" spans="1:8" ht="25.5" customHeight="1" x14ac:dyDescent="0.25">
      <c r="A52" s="114" t="s">
        <v>132</v>
      </c>
      <c r="B52" s="130"/>
      <c r="C52" s="80"/>
      <c r="D52" s="80"/>
      <c r="E52" s="81"/>
      <c r="F52" s="82"/>
      <c r="G52" s="82"/>
      <c r="H52" s="81">
        <f>H8+H34+H36+H44</f>
        <v>-471.04999999999944</v>
      </c>
    </row>
    <row r="53" spans="1:8" ht="6.75" customHeight="1" x14ac:dyDescent="0.25">
      <c r="A53" s="73"/>
      <c r="B53" s="73"/>
      <c r="C53" s="28"/>
      <c r="D53" s="28"/>
      <c r="E53" s="28"/>
      <c r="F53" s="28"/>
      <c r="G53" s="28"/>
      <c r="H53" s="52"/>
    </row>
    <row r="54" spans="1:8" ht="6.75" customHeight="1" x14ac:dyDescent="0.25">
      <c r="A54" s="73"/>
      <c r="B54" s="73"/>
      <c r="C54" s="28"/>
      <c r="D54" s="28"/>
      <c r="E54" s="28"/>
      <c r="F54" s="28"/>
      <c r="G54" s="28"/>
      <c r="H54" s="52"/>
    </row>
    <row r="55" spans="1:8" ht="14.25" customHeight="1" x14ac:dyDescent="0.25">
      <c r="A55" s="155"/>
      <c r="B55" s="156"/>
      <c r="C55" s="156"/>
      <c r="D55" s="156"/>
      <c r="E55" s="156"/>
      <c r="F55" s="156"/>
      <c r="G55" s="156"/>
      <c r="H55" s="156"/>
    </row>
    <row r="56" spans="1:8" ht="14.25" customHeight="1" x14ac:dyDescent="0.25">
      <c r="A56" s="74"/>
      <c r="B56" s="75"/>
      <c r="C56" s="75"/>
      <c r="D56" s="75"/>
      <c r="E56" s="75"/>
      <c r="F56" s="75"/>
      <c r="G56" s="75"/>
      <c r="H56" s="75"/>
    </row>
    <row r="57" spans="1:8" ht="14.25" customHeight="1" x14ac:dyDescent="0.25">
      <c r="A57" s="85"/>
      <c r="B57" s="86"/>
      <c r="C57" s="86"/>
      <c r="D57" s="86"/>
      <c r="E57" s="86"/>
      <c r="F57" s="86"/>
      <c r="G57" s="86"/>
      <c r="H57" s="86"/>
    </row>
    <row r="58" spans="1:8" x14ac:dyDescent="0.25">
      <c r="A58" s="21" t="s">
        <v>153</v>
      </c>
      <c r="D58" s="23"/>
      <c r="E58" s="23"/>
      <c r="F58" s="23"/>
      <c r="G58" s="23"/>
    </row>
    <row r="59" spans="1:8" x14ac:dyDescent="0.25">
      <c r="A59" s="151" t="s">
        <v>63</v>
      </c>
      <c r="B59" s="111"/>
      <c r="C59" s="111"/>
      <c r="D59" s="106"/>
      <c r="E59" s="37" t="s">
        <v>64</v>
      </c>
      <c r="F59" s="37" t="s">
        <v>65</v>
      </c>
      <c r="G59" s="37" t="s">
        <v>134</v>
      </c>
      <c r="H59" s="6" t="s">
        <v>135</v>
      </c>
    </row>
    <row r="60" spans="1:8" x14ac:dyDescent="0.25">
      <c r="A60" s="153" t="s">
        <v>154</v>
      </c>
      <c r="B60" s="132"/>
      <c r="C60" s="132"/>
      <c r="D60" s="131"/>
      <c r="E60" s="38">
        <v>43405</v>
      </c>
      <c r="F60" s="37" t="s">
        <v>155</v>
      </c>
      <c r="G60" s="39">
        <v>6.56</v>
      </c>
      <c r="H60" s="83" t="s">
        <v>128</v>
      </c>
    </row>
    <row r="61" spans="1:8" x14ac:dyDescent="0.25">
      <c r="A61" s="153" t="s">
        <v>156</v>
      </c>
      <c r="B61" s="132"/>
      <c r="C61" s="132"/>
      <c r="D61" s="131"/>
      <c r="E61" s="38">
        <v>43282</v>
      </c>
      <c r="F61" s="37" t="s">
        <v>157</v>
      </c>
      <c r="G61" s="39">
        <v>30.04</v>
      </c>
      <c r="H61" s="6" t="s">
        <v>137</v>
      </c>
    </row>
    <row r="62" spans="1:8" x14ac:dyDescent="0.25">
      <c r="A62" s="153" t="s">
        <v>121</v>
      </c>
      <c r="B62" s="132"/>
      <c r="C62" s="132"/>
      <c r="D62" s="131"/>
      <c r="E62" s="38">
        <v>43191</v>
      </c>
      <c r="F62" s="37" t="s">
        <v>122</v>
      </c>
      <c r="G62" s="39">
        <v>2.44</v>
      </c>
      <c r="H62" s="6" t="s">
        <v>136</v>
      </c>
    </row>
    <row r="63" spans="1:8" x14ac:dyDescent="0.25">
      <c r="A63" s="153" t="s">
        <v>158</v>
      </c>
      <c r="B63" s="132"/>
      <c r="C63" s="132"/>
      <c r="D63" s="131"/>
      <c r="E63" s="38">
        <v>43282</v>
      </c>
      <c r="F63" s="37" t="s">
        <v>159</v>
      </c>
      <c r="G63" s="39">
        <v>21.42</v>
      </c>
      <c r="H63" s="6" t="s">
        <v>160</v>
      </c>
    </row>
    <row r="64" spans="1:8" x14ac:dyDescent="0.25">
      <c r="A64" s="153" t="s">
        <v>161</v>
      </c>
      <c r="B64" s="132"/>
      <c r="C64" s="132"/>
      <c r="D64" s="131"/>
      <c r="E64" s="38">
        <v>43435</v>
      </c>
      <c r="F64" s="37" t="s">
        <v>162</v>
      </c>
      <c r="G64" s="39">
        <v>444.07</v>
      </c>
      <c r="H64" s="6" t="s">
        <v>163</v>
      </c>
    </row>
    <row r="65" spans="1:8" x14ac:dyDescent="0.25">
      <c r="A65" s="153" t="s">
        <v>8</v>
      </c>
      <c r="B65" s="132"/>
      <c r="C65" s="132"/>
      <c r="D65" s="131"/>
      <c r="E65" s="38"/>
      <c r="F65" s="37"/>
      <c r="G65" s="39">
        <f>SUM(G60:G64)</f>
        <v>504.53</v>
      </c>
      <c r="H65" s="83"/>
    </row>
    <row r="66" spans="1:8" x14ac:dyDescent="0.25">
      <c r="A66" s="21" t="s">
        <v>53</v>
      </c>
      <c r="D66" s="23"/>
      <c r="E66" s="23"/>
      <c r="F66" s="23"/>
      <c r="G66" s="23"/>
    </row>
    <row r="67" spans="1:8" x14ac:dyDescent="0.25">
      <c r="A67" s="21" t="s">
        <v>54</v>
      </c>
      <c r="D67" s="23"/>
      <c r="E67" s="23"/>
      <c r="F67" s="23"/>
      <c r="G67" s="23"/>
    </row>
    <row r="68" spans="1:8" ht="23.25" customHeight="1" x14ac:dyDescent="0.25">
      <c r="A68" s="151" t="s">
        <v>67</v>
      </c>
      <c r="B68" s="111"/>
      <c r="C68" s="111"/>
      <c r="D68" s="111"/>
      <c r="E68" s="106"/>
      <c r="F68" s="40" t="s">
        <v>65</v>
      </c>
      <c r="G68" s="18" t="s">
        <v>66</v>
      </c>
    </row>
    <row r="69" spans="1:8" x14ac:dyDescent="0.25">
      <c r="A69" s="153" t="s">
        <v>68</v>
      </c>
      <c r="B69" s="132"/>
      <c r="C69" s="132"/>
      <c r="D69" s="132"/>
      <c r="E69" s="131"/>
      <c r="F69" s="37">
        <v>14</v>
      </c>
      <c r="G69" s="37">
        <v>5825.06</v>
      </c>
    </row>
    <row r="70" spans="1:8" x14ac:dyDescent="0.25">
      <c r="A70" s="47"/>
      <c r="B70" s="48"/>
      <c r="C70" s="48"/>
      <c r="D70" s="48"/>
      <c r="E70" s="48"/>
      <c r="F70" s="49"/>
      <c r="G70" s="49"/>
    </row>
    <row r="71" spans="1:8" x14ac:dyDescent="0.25">
      <c r="A71" s="53" t="s">
        <v>81</v>
      </c>
      <c r="B71" s="54"/>
      <c r="C71" s="54"/>
      <c r="D71" s="54"/>
      <c r="E71" s="54"/>
      <c r="F71" s="37"/>
      <c r="G71" s="37"/>
    </row>
    <row r="72" spans="1:8" x14ac:dyDescent="0.25">
      <c r="A72" s="151" t="s">
        <v>82</v>
      </c>
      <c r="B72" s="152"/>
      <c r="C72" s="92" t="s">
        <v>83</v>
      </c>
      <c r="D72" s="152"/>
      <c r="E72" s="37" t="s">
        <v>84</v>
      </c>
      <c r="F72" s="37" t="s">
        <v>85</v>
      </c>
      <c r="G72" s="37" t="s">
        <v>86</v>
      </c>
    </row>
    <row r="73" spans="1:8" x14ac:dyDescent="0.25">
      <c r="A73" s="151" t="s">
        <v>103</v>
      </c>
      <c r="B73" s="152"/>
      <c r="C73" s="92" t="s">
        <v>62</v>
      </c>
      <c r="D73" s="106"/>
      <c r="E73" s="37">
        <v>2</v>
      </c>
      <c r="F73" s="37" t="s">
        <v>62</v>
      </c>
      <c r="G73" s="37" t="s">
        <v>62</v>
      </c>
    </row>
    <row r="74" spans="1:8" x14ac:dyDescent="0.25">
      <c r="A74" s="50"/>
      <c r="B74" s="51"/>
      <c r="C74" s="28"/>
      <c r="D74" s="52"/>
      <c r="E74" s="49"/>
      <c r="F74" s="49"/>
      <c r="G74" s="49"/>
    </row>
    <row r="75" spans="1:8" x14ac:dyDescent="0.25">
      <c r="A75" s="21" t="s">
        <v>123</v>
      </c>
      <c r="F75" s="56"/>
    </row>
    <row r="76" spans="1:8" x14ac:dyDescent="0.25">
      <c r="A76" s="22" t="s">
        <v>164</v>
      </c>
      <c r="F76" s="56"/>
    </row>
    <row r="77" spans="1:8" x14ac:dyDescent="0.25">
      <c r="A77" s="126" t="s">
        <v>140</v>
      </c>
      <c r="B77" s="127"/>
      <c r="C77" s="127"/>
      <c r="D77" s="127"/>
      <c r="E77" s="127"/>
      <c r="F77" s="127"/>
      <c r="G77" s="127"/>
    </row>
    <row r="78" spans="1:8" ht="25.5" customHeight="1" x14ac:dyDescent="0.25">
      <c r="A78" s="127"/>
      <c r="B78" s="127"/>
      <c r="C78" s="127"/>
      <c r="D78" s="127"/>
      <c r="E78" s="127"/>
      <c r="F78" s="127"/>
      <c r="G78" s="127"/>
    </row>
    <row r="79" spans="1:8" ht="42.75" customHeight="1" x14ac:dyDescent="0.25">
      <c r="A79" s="107" t="s">
        <v>165</v>
      </c>
      <c r="B79" s="107"/>
      <c r="C79" s="107"/>
      <c r="D79" s="107"/>
      <c r="E79" s="107"/>
      <c r="F79" s="107"/>
      <c r="G79" s="107"/>
    </row>
    <row r="80" spans="1:8" x14ac:dyDescent="0.25">
      <c r="A80" s="71"/>
      <c r="B80" s="71"/>
      <c r="C80" s="71"/>
      <c r="D80" s="71"/>
      <c r="E80" s="71"/>
      <c r="F80" s="71"/>
      <c r="G80" s="71"/>
    </row>
    <row r="81" spans="1:7" x14ac:dyDescent="0.25">
      <c r="A81" s="90"/>
      <c r="B81" s="90"/>
      <c r="C81" s="90"/>
      <c r="D81" s="90"/>
      <c r="E81" s="90"/>
      <c r="F81" s="90"/>
      <c r="G81" s="90" t="s">
        <v>167</v>
      </c>
    </row>
    <row r="82" spans="1:7" x14ac:dyDescent="0.25">
      <c r="A82" s="23" t="s">
        <v>87</v>
      </c>
      <c r="B82" s="55"/>
    </row>
    <row r="83" spans="1:7" x14ac:dyDescent="0.25">
      <c r="A83" s="23" t="s">
        <v>88</v>
      </c>
      <c r="B83" s="55"/>
      <c r="E83" s="23" t="s">
        <v>90</v>
      </c>
    </row>
    <row r="84" spans="1:7" x14ac:dyDescent="0.25">
      <c r="A84" s="23" t="s">
        <v>89</v>
      </c>
      <c r="B84" s="55"/>
    </row>
    <row r="85" spans="1:7" x14ac:dyDescent="0.25">
      <c r="A85" s="23"/>
      <c r="B85" s="55"/>
    </row>
    <row r="86" spans="1:7" x14ac:dyDescent="0.25">
      <c r="A86" s="19" t="s">
        <v>91</v>
      </c>
    </row>
    <row r="87" spans="1:7" x14ac:dyDescent="0.25">
      <c r="A87" s="19" t="s">
        <v>92</v>
      </c>
    </row>
    <row r="88" spans="1:7" x14ac:dyDescent="0.25">
      <c r="A88" s="19" t="s">
        <v>93</v>
      </c>
    </row>
    <row r="89" spans="1:7" x14ac:dyDescent="0.25">
      <c r="A89" s="19" t="s">
        <v>94</v>
      </c>
    </row>
    <row r="90" spans="1:7" x14ac:dyDescent="0.25">
      <c r="A90" s="19"/>
    </row>
  </sheetData>
  <mergeCells count="61">
    <mergeCell ref="A41:B41"/>
    <mergeCell ref="A36:B36"/>
    <mergeCell ref="A37:B37"/>
    <mergeCell ref="A39:B39"/>
    <mergeCell ref="A38:B38"/>
    <mergeCell ref="A40:B40"/>
    <mergeCell ref="A51:B51"/>
    <mergeCell ref="A52:B52"/>
    <mergeCell ref="A59:D59"/>
    <mergeCell ref="A60:D60"/>
    <mergeCell ref="A72:B72"/>
    <mergeCell ref="A61:D61"/>
    <mergeCell ref="A62:D62"/>
    <mergeCell ref="A55:H55"/>
    <mergeCell ref="A63:D63"/>
    <mergeCell ref="A64:D64"/>
    <mergeCell ref="A73:B73"/>
    <mergeCell ref="C72:D72"/>
    <mergeCell ref="C73:D73"/>
    <mergeCell ref="A65:D65"/>
    <mergeCell ref="A68:E68"/>
    <mergeCell ref="A69:E69"/>
    <mergeCell ref="A43:B43"/>
    <mergeCell ref="G45:G47"/>
    <mergeCell ref="A45:B47"/>
    <mergeCell ref="C45:C47"/>
    <mergeCell ref="D45:D47"/>
    <mergeCell ref="E45:E47"/>
    <mergeCell ref="F45:F47"/>
    <mergeCell ref="H45:H47"/>
    <mergeCell ref="A77:G78"/>
    <mergeCell ref="A21:B21"/>
    <mergeCell ref="A4:B4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A14:B14"/>
    <mergeCell ref="A79:G79"/>
    <mergeCell ref="A3:B3"/>
    <mergeCell ref="A7:H7"/>
    <mergeCell ref="A48:B48"/>
    <mergeCell ref="A49:B49"/>
    <mergeCell ref="A50:B50"/>
    <mergeCell ref="F27:F28"/>
    <mergeCell ref="A30:B30"/>
    <mergeCell ref="A32:B32"/>
    <mergeCell ref="A34:B34"/>
    <mergeCell ref="A15:B15"/>
    <mergeCell ref="A17:B17"/>
    <mergeCell ref="A18:B18"/>
    <mergeCell ref="A20:B20"/>
    <mergeCell ref="A44:B44"/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2019-01-21T23:17:43Z</cp:lastPrinted>
  <dcterms:created xsi:type="dcterms:W3CDTF">2013-02-18T04:38:06Z</dcterms:created>
  <dcterms:modified xsi:type="dcterms:W3CDTF">2019-04-08T00:37:36Z</dcterms:modified>
</cp:coreProperties>
</file>