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тдел\Desktop\2018 г. отчеты - проекты\"/>
    </mc:Choice>
  </mc:AlternateContent>
  <bookViews>
    <workbookView xWindow="360" yWindow="30" windowWidth="11355" windowHeight="5280" activeTab="1"/>
  </bookViews>
  <sheets>
    <sheet name="УК" sheetId="1" r:id="rId1"/>
    <sheet name="Лист2" sheetId="8" r:id="rId2"/>
  </sheets>
  <calcPr calcId="152511" concurrentCalc="0"/>
</workbook>
</file>

<file path=xl/calcChain.xml><?xml version="1.0" encoding="utf-8"?>
<calcChain xmlns="http://schemas.openxmlformats.org/spreadsheetml/2006/main">
  <c r="H35" i="8" l="1"/>
  <c r="H47" i="8"/>
  <c r="H58" i="8"/>
  <c r="H34" i="8"/>
  <c r="H46" i="8"/>
  <c r="H48" i="8"/>
  <c r="H51" i="8"/>
  <c r="H57" i="8"/>
  <c r="H50" i="8"/>
  <c r="H49" i="8"/>
  <c r="G8" i="8"/>
  <c r="G10" i="8"/>
  <c r="G9" i="8"/>
  <c r="G30" i="8"/>
  <c r="G26" i="8"/>
  <c r="G25" i="8"/>
  <c r="G23" i="8"/>
  <c r="G22" i="8"/>
  <c r="G20" i="8"/>
  <c r="G19" i="8"/>
  <c r="G17" i="8"/>
  <c r="G16" i="8"/>
  <c r="G14" i="8"/>
  <c r="G13" i="8"/>
  <c r="F30" i="8"/>
  <c r="E30" i="8"/>
  <c r="F35" i="8"/>
  <c r="E35" i="8"/>
  <c r="F34" i="8"/>
  <c r="E34" i="8"/>
  <c r="F26" i="8"/>
  <c r="E26" i="8"/>
  <c r="F25" i="8"/>
  <c r="E25" i="8"/>
  <c r="F23" i="8"/>
  <c r="E23" i="8"/>
  <c r="F22" i="8"/>
  <c r="E22" i="8"/>
  <c r="F20" i="8"/>
  <c r="E20" i="8"/>
  <c r="F19" i="8"/>
  <c r="E19" i="8"/>
  <c r="F17" i="8"/>
  <c r="E17" i="8"/>
  <c r="F16" i="8"/>
  <c r="E16" i="8"/>
  <c r="F8" i="8"/>
  <c r="F10" i="8"/>
  <c r="E8" i="8"/>
  <c r="E10" i="8"/>
  <c r="F9" i="8"/>
  <c r="E9" i="8"/>
  <c r="F14" i="8"/>
  <c r="F13" i="8"/>
  <c r="E14" i="8"/>
  <c r="G70" i="8"/>
  <c r="H42" i="8"/>
  <c r="H41" i="8"/>
  <c r="H40" i="8"/>
  <c r="H39" i="8"/>
  <c r="E37" i="8"/>
  <c r="F37" i="8"/>
  <c r="H37" i="8"/>
  <c r="D34" i="8"/>
  <c r="D30" i="8"/>
  <c r="D25" i="8"/>
  <c r="D22" i="8"/>
  <c r="D16" i="8"/>
  <c r="D9" i="8"/>
  <c r="C9" i="8"/>
  <c r="E53" i="8"/>
  <c r="H8" i="8"/>
  <c r="G33" i="8"/>
  <c r="H33" i="8"/>
  <c r="H45" i="8"/>
  <c r="H56" i="8"/>
  <c r="G53" i="8"/>
  <c r="F53" i="8"/>
  <c r="F46" i="8"/>
  <c r="G43" i="8"/>
  <c r="F43" i="8"/>
  <c r="E43" i="8"/>
  <c r="D13" i="8"/>
  <c r="E46" i="8"/>
  <c r="G54" i="8"/>
  <c r="F54" i="8"/>
  <c r="E54" i="8"/>
  <c r="H55" i="8"/>
  <c r="E13" i="8"/>
  <c r="H52" i="8"/>
  <c r="H31" i="8"/>
  <c r="H30" i="8"/>
  <c r="H29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0" i="8"/>
  <c r="H9" i="8"/>
</calcChain>
</file>

<file path=xl/sharedStrings.xml><?xml version="1.0" encoding="utf-8"?>
<sst xmlns="http://schemas.openxmlformats.org/spreadsheetml/2006/main" count="197" uniqueCount="172">
  <si>
    <t>1</t>
  </si>
  <si>
    <t>2</t>
  </si>
  <si>
    <t>3</t>
  </si>
  <si>
    <t>4</t>
  </si>
  <si>
    <t>5</t>
  </si>
  <si>
    <t>6</t>
  </si>
  <si>
    <t>7</t>
  </si>
  <si>
    <t>8</t>
  </si>
  <si>
    <t>ИТОГО:</t>
  </si>
  <si>
    <t>Часть 1.</t>
  </si>
  <si>
    <t>Наименвание юридического лица</t>
  </si>
  <si>
    <t xml:space="preserve">                                                                ул.</t>
  </si>
  <si>
    <t>ФИО руководителя</t>
  </si>
  <si>
    <t>Козлов Владимир Петрович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</si>
  <si>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</si>
  <si>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</si>
  <si>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</si>
  <si>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</si>
  <si>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</si>
  <si>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</si>
  <si>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</si>
  <si>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</si>
  <si>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</si>
  <si>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</si>
  <si>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</si>
  <si>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ООО " Чистый двор"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</si>
  <si>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</si>
  <si>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</si>
  <si>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</si>
  <si>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</si>
  <si>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ООО " Эра"</t>
  </si>
  <si>
    <t>ул. Тунгусская, 8</t>
  </si>
  <si>
    <t>2-265-897</t>
  </si>
  <si>
    <t>ООО " Центр"</t>
  </si>
  <si>
    <t>2-269-530</t>
  </si>
  <si>
    <t>Техническое обслуживание лифтов:</t>
  </si>
  <si>
    <t>ООО " Лифт- ДВ"</t>
  </si>
  <si>
    <t>2-223-142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</si>
  <si>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</si>
  <si>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</si>
  <si>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</si>
  <si>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</si>
  <si>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</si>
  <si>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</si>
  <si>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</si>
  <si>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</si>
  <si>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</si>
  <si>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</si>
  <si>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</si>
  <si>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</si>
  <si>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</si>
  <si>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1.5 Вывоз и утилизация ТБО</t>
  </si>
  <si>
    <t>1.6 Тех. Обслуживание лифтов</t>
  </si>
  <si>
    <t>2.Текущий ремонт, всего:</t>
  </si>
  <si>
    <t>Часть 3</t>
  </si>
  <si>
    <t>1. Случаи снижения платы за качество оказываемых  услуг:</t>
  </si>
  <si>
    <t xml:space="preserve"> ООО "Управляющая компания Ленинского района"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</si>
  <si>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</si>
  <si>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</si>
  <si>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1.Сведения об Управляющей компании Ленинского района</t>
  </si>
  <si>
    <t>1.1 Обслуж. общедом. коммуникаций</t>
  </si>
  <si>
    <t>1.3 Сан содерж. л/клеток</t>
  </si>
  <si>
    <t>в т.ч. услуги по управлению, налоги</t>
  </si>
  <si>
    <t xml:space="preserve">     uk-lr.ru</t>
  </si>
  <si>
    <t>1970 год</t>
  </si>
  <si>
    <t>9 этажей</t>
  </si>
  <si>
    <t>нет</t>
  </si>
  <si>
    <t>Наименование работ</t>
  </si>
  <si>
    <t>период</t>
  </si>
  <si>
    <t>количество</t>
  </si>
  <si>
    <t>сумма снижения, руб.</t>
  </si>
  <si>
    <t>Вид услуги</t>
  </si>
  <si>
    <t>Тех обслуживание лифтов</t>
  </si>
  <si>
    <t xml:space="preserve">                                     ПЕРЕЧЕНЬ УСЛУГ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</si>
  <si>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</si>
  <si>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</si>
  <si>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</si>
  <si>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</si>
  <si>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</si>
  <si>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</si>
  <si>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</si>
  <si>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</si>
  <si>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Расшифровка статьи "Содержание жилья" по видам услуг</t>
  </si>
  <si>
    <t>в том числе: на текущий ремонт</t>
  </si>
  <si>
    <t>в т.ч. Услуги по управлению, налоги</t>
  </si>
  <si>
    <t>2. Количество случаев снижения платы за коммунальные услуги</t>
  </si>
  <si>
    <t>адрес:</t>
  </si>
  <si>
    <t>СЦО</t>
  </si>
  <si>
    <t>ГВС</t>
  </si>
  <si>
    <t>ХВС</t>
  </si>
  <si>
    <t>СЦО л/кл</t>
  </si>
  <si>
    <t>Генеральный директор</t>
  </si>
  <si>
    <t>ООО "Управляющая компания</t>
  </si>
  <si>
    <t>Ленинского района"</t>
  </si>
  <si>
    <t>В.П.Козлов</t>
  </si>
  <si>
    <t>ИСП.</t>
  </si>
  <si>
    <t>Произв. отдел - 222-03-88</t>
  </si>
  <si>
    <t>Экономич. отдел - 226 -54- 17</t>
  </si>
  <si>
    <t>Санитар. отдел -222- 21- 60</t>
  </si>
  <si>
    <t>№ 19 по ул. Ивановской</t>
  </si>
  <si>
    <t>4 подъезда</t>
  </si>
  <si>
    <t>4 лифта</t>
  </si>
  <si>
    <t>4 м/провода</t>
  </si>
  <si>
    <t>серия 25 № 01277949 от 27 апреля 2005 года</t>
  </si>
  <si>
    <t>1.4 Сан. Обслуж. м/проводов</t>
  </si>
  <si>
    <t>Ивановская,19</t>
  </si>
  <si>
    <t>договор управления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</si>
  <si>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</si>
  <si>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</si>
  <si>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</si>
  <si>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</si>
  <si>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</si>
  <si>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</si>
  <si>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</si>
  <si>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</si>
  <si>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 xml:space="preserve">    2-265-417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</si>
  <si>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</si>
  <si>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</si>
  <si>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</si>
  <si>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</si>
  <si>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</si>
  <si>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</si>
  <si>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uklr2006@mail.ru</t>
  </si>
  <si>
    <t xml:space="preserve">                                              01 декабря 2006 г</t>
  </si>
  <si>
    <t>обязательное страхование лифтов</t>
  </si>
  <si>
    <t>2 шт</t>
  </si>
  <si>
    <t>в т.ч. услуги по управлению, налоги,ДНР</t>
  </si>
  <si>
    <t>ул.Тунгусская, 8</t>
  </si>
  <si>
    <t>Количество проживающих</t>
  </si>
  <si>
    <t>Прочие работы и услуги</t>
  </si>
  <si>
    <t>итого по дому:</t>
  </si>
  <si>
    <t>Ресо-Гарантия</t>
  </si>
  <si>
    <t>Часть 2.( форма 2.8 стандарта раскрытия информации)</t>
  </si>
  <si>
    <t>тариф</t>
  </si>
  <si>
    <t>переплата потребителями</t>
  </si>
  <si>
    <t>задолженность потребителей</t>
  </si>
  <si>
    <t>Всего д/средств с учетом остатков</t>
  </si>
  <si>
    <t>в том числе: на счет дома</t>
  </si>
  <si>
    <t>итого  прочие</t>
  </si>
  <si>
    <t>сумма, т.р.</t>
  </si>
  <si>
    <t>всего: 1834 кв.м.</t>
  </si>
  <si>
    <t>3.Коммунальные услуги, всего:</t>
  </si>
  <si>
    <t xml:space="preserve">в том числе: </t>
  </si>
  <si>
    <t>ХВС на содержание  ОИ МКД</t>
  </si>
  <si>
    <t>отведение сточных вод</t>
  </si>
  <si>
    <t>ГВС на содержание  ОИ МКД</t>
  </si>
  <si>
    <t>эл.энергия на содержание  ОИ МКД</t>
  </si>
  <si>
    <t>ООО Эра</t>
  </si>
  <si>
    <t>ООО ТСГ</t>
  </si>
  <si>
    <t>1. Текущий ремонт коммуникаций, проходящих через нежилые помещения</t>
  </si>
  <si>
    <t>2. Рекламные конструкции на общедомовом имуществе</t>
  </si>
  <si>
    <t>3. Реклама в лифтах</t>
  </si>
  <si>
    <t>Собственникам  следует представить протокол общего собрания о выполнении необходимых работ для формирования перспективного плана текущего ремонта.</t>
  </si>
  <si>
    <t>1.Отчет об исполнении договора управления за 2018 г.(тыс.р.)</t>
  </si>
  <si>
    <t>переходящие остатки д/ср-в на начало 01.01. 2018 г.</t>
  </si>
  <si>
    <t xml:space="preserve">                            начисления и фактическое поступление средств по статьям затрат за 2018 г.(тыс.р.)</t>
  </si>
  <si>
    <t>переходящие остатки д/ср-в на конец  2018 г.</t>
  </si>
  <si>
    <t>3. Перечень работ, выполненных по статье " текущий ремонт"  в 2018 году.</t>
  </si>
  <si>
    <t>ремонт мягкой кровли</t>
  </si>
  <si>
    <t>97 кв.м</t>
  </si>
  <si>
    <t>аварийная замена стояков  ГВС в  подвале</t>
  </si>
  <si>
    <t>20 п.м</t>
  </si>
  <si>
    <t>замена трубопровода на бойлер</t>
  </si>
  <si>
    <t>68 п.м</t>
  </si>
  <si>
    <t>замена моноблока в лифте  3 п.</t>
  </si>
  <si>
    <t>лифт ДВ</t>
  </si>
  <si>
    <t xml:space="preserve"> </t>
  </si>
  <si>
    <t>244 чел.</t>
  </si>
  <si>
    <t xml:space="preserve">План по статье "текущий ремонт"на 2019 год.  </t>
  </si>
  <si>
    <t>Предложение Управляющей компании: 1.Частичный ремонт межпанельных швов по обращениям жителей.2. Обустройство слуховых  окон в подвальных помещениях.</t>
  </si>
  <si>
    <r>
      <t xml:space="preserve">ИСХ_№ </t>
    </r>
    <r>
      <rPr>
        <b/>
        <u/>
        <sz val="9"/>
        <color theme="1"/>
        <rFont val="Calibri"/>
        <family val="2"/>
        <charset val="204"/>
        <scheme val="minor"/>
      </rPr>
      <t xml:space="preserve">  80/01 от 21.01.2019 года                       </t>
    </r>
  </si>
  <si>
    <t xml:space="preserve">                       Отчет ООО "Управляющей компании Ленинского района"  за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</si>
</sst>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0" xfId="1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/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3" fillId="0" borderId="2" xfId="0" applyFont="1" applyFill="1" applyBorder="1"/>
    <xf numFmtId="0" fontId="10" fillId="0" borderId="1" xfId="1" applyFont="1" applyFill="1" applyBorder="1" applyAlignment="1">
      <alignment wrapText="1"/>
    </xf>
    <xf numFmtId="0" fontId="11" fillId="0" borderId="10" xfId="1" applyFont="1" applyFill="1" applyBorder="1" applyAlignment="1">
      <alignment horizontal="left"/>
    </xf>
    <xf numFmtId="0" fontId="10" fillId="0" borderId="10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49" fontId="10" fillId="0" borderId="10" xfId="1" applyNumberFormat="1" applyFont="1" applyFill="1" applyBorder="1" applyAlignment="1">
      <alignment horizontal="center"/>
    </xf>
    <xf numFmtId="0" fontId="10" fillId="0" borderId="10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3" fillId="0" borderId="8" xfId="0" applyFont="1" applyBorder="1" applyAlignment="1"/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8" xfId="0" applyFont="1" applyBorder="1"/>
    <xf numFmtId="0" fontId="6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center"/>
    </xf>
    <xf numFmtId="0" fontId="12" fillId="0" borderId="1" xfId="0" applyFont="1" applyBorder="1" applyAlignment="1"/>
    <xf numFmtId="0" fontId="4" fillId="0" borderId="1" xfId="0" applyFont="1" applyBorder="1" applyAlignment="1"/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49" fontId="10" fillId="0" borderId="3" xfId="1" applyNumberFormat="1" applyFont="1" applyFill="1" applyBorder="1" applyAlignment="1">
      <alignment horizontal="center"/>
    </xf>
    <xf numFmtId="0" fontId="10" fillId="0" borderId="3" xfId="1" applyFont="1" applyFill="1" applyBorder="1" applyAlignment="1"/>
    <xf numFmtId="49" fontId="10" fillId="0" borderId="9" xfId="1" applyNumberFormat="1" applyFont="1" applyFill="1" applyBorder="1" applyAlignment="1">
      <alignment horizontal="center"/>
    </xf>
    <xf numFmtId="0" fontId="10" fillId="0" borderId="9" xfId="1" applyFont="1" applyFill="1" applyBorder="1" applyAlignment="1"/>
    <xf numFmtId="49" fontId="10" fillId="0" borderId="5" xfId="1" applyNumberFormat="1" applyFont="1" applyFill="1" applyBorder="1" applyAlignment="1">
      <alignment horizontal="center"/>
    </xf>
    <xf numFmtId="0" fontId="10" fillId="0" borderId="5" xfId="1" applyFont="1" applyFill="1" applyBorder="1" applyAlignment="1"/>
    <xf numFmtId="0" fontId="1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/>
    <xf numFmtId="0" fontId="3" fillId="0" borderId="2" xfId="0" applyFont="1" applyBorder="1" applyAlignment="1"/>
    <xf numFmtId="0" fontId="3" fillId="0" borderId="4" xfId="0" applyFont="1" applyBorder="1" applyAlignment="1"/>
    <xf numFmtId="0" fontId="3" fillId="0" borderId="11" xfId="0" applyFont="1" applyBorder="1" applyAlignment="1"/>
    <xf numFmtId="0" fontId="3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/>
    <xf numFmtId="0" fontId="16" fillId="0" borderId="1" xfId="0" applyFont="1" applyBorder="1"/>
    <xf numFmtId="0" fontId="9" fillId="0" borderId="2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9" fillId="0" borderId="2" xfId="0" applyFont="1" applyFill="1" applyBorder="1" applyAlignment="1"/>
    <xf numFmtId="0" fontId="4" fillId="0" borderId="8" xfId="0" applyFont="1" applyBorder="1" applyAlignme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/>
    <xf numFmtId="2" fontId="9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9" fillId="0" borderId="2" xfId="0" applyFont="1" applyBorder="1" applyAlignment="1"/>
    <xf numFmtId="0" fontId="9" fillId="0" borderId="8" xfId="0" applyFont="1" applyBorder="1" applyAlignment="1"/>
    <xf numFmtId="0" fontId="3" fillId="0" borderId="2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9" fillId="0" borderId="2" xfId="0" applyFont="1" applyFill="1" applyBorder="1" applyAlignment="1"/>
    <xf numFmtId="0" fontId="16" fillId="0" borderId="0" xfId="0" applyFont="1"/>
    <xf numFmtId="2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49" fontId="10" fillId="0" borderId="8" xfId="1" applyNumberFormat="1" applyFont="1" applyFill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3" fillId="0" borderId="8" xfId="0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49" fontId="5" fillId="0" borderId="2" xfId="2" applyNumberFormat="1" applyFill="1" applyBorder="1" applyAlignment="1" applyProtection="1">
      <alignment horizontal="center"/>
    </xf>
    <xf numFmtId="49" fontId="15" fillId="0" borderId="8" xfId="1" applyNumberFormat="1" applyFont="1" applyFill="1" applyBorder="1" applyAlignment="1">
      <alignment horizontal="center"/>
    </xf>
    <xf numFmtId="49" fontId="14" fillId="0" borderId="2" xfId="2" applyNumberFormat="1" applyFont="1" applyFill="1" applyBorder="1" applyAlignment="1" applyProtection="1">
      <alignment horizontal="center"/>
    </xf>
    <xf numFmtId="49" fontId="14" fillId="0" borderId="8" xfId="2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wrapText="1"/>
    </xf>
    <xf numFmtId="0" fontId="9" fillId="0" borderId="2" xfId="0" applyFont="1" applyFill="1" applyBorder="1" applyAlignment="1">
      <alignment wrapText="1"/>
    </xf>
    <xf numFmtId="0" fontId="0" fillId="0" borderId="8" xfId="0" applyBorder="1" applyAlignment="1">
      <alignment wrapText="1"/>
    </xf>
    <xf numFmtId="2" fontId="3" fillId="0" borderId="3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Border="1" applyAlignment="1">
      <alignment horizontal="left"/>
    </xf>
    <xf numFmtId="0" fontId="9" fillId="0" borderId="2" xfId="0" applyFont="1" applyFill="1" applyBorder="1" applyAlignment="1"/>
    <xf numFmtId="0" fontId="0" fillId="0" borderId="8" xfId="0" applyBorder="1" applyAlignment="1"/>
    <xf numFmtId="0" fontId="3" fillId="0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7" xfId="0" applyBorder="1" applyAlignment="1"/>
    <xf numFmtId="0" fontId="3" fillId="0" borderId="2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3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2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6" fillId="0" borderId="2" xfId="0" applyFont="1" applyBorder="1" applyAlignment="1"/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9" fillId="2" borderId="7" xfId="0" applyFont="1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6" fillId="0" borderId="2" xfId="0" applyFont="1" applyBorder="1" applyAlignment="1">
      <alignment horizontal="left"/>
    </xf>
    <xf numFmtId="0" fontId="0" fillId="0" borderId="7" xfId="0" applyBorder="1" applyAlignment="1">
      <alignment horizontal="left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r2006@mail.ru" TargetMode="External"/><Relationship Id="rId1" Type="http://schemas.openxmlformats.org/officeDocument/2006/relationships/hyperlink" Target="mailto:ukl200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7" workbookViewId="0">
      <selection activeCell="F10" sqref="F10"/>
    </sheetView>
  </sheetViews>
  <sheetFormatPr defaultRowHeight="15" x14ac:dyDescent="0.25"/>
  <cols>
    <col min="1" max="1" width="4.7109375" customWidth="1"/>
    <col min="2" max="2" width="26.5703125" customWidth="1"/>
    <col min="3" max="3" width="26.85546875" customWidth="1"/>
    <col min="4" max="4" width="27.28515625" customWidth="1"/>
    <col min="5" max="5" width="31.85546875" customWidth="1"/>
  </cols>
  <sheetData>
    <row r="1" spans="1:4" x14ac:dyDescent="0.25">
      <c r="A1" s="2" t="s">
        <v>171</v>
      </c>
      <c r="C1" s="1"/>
    </row>
    <row r="2" spans="1:4" ht="15" customHeight="1" x14ac:dyDescent="0.25">
      <c r="A2" s="2" t="s">
        <v>58</v>
      </c>
      <c r="C2" s="4"/>
    </row>
    <row r="3" spans="1:4" ht="15.75" x14ac:dyDescent="0.25">
      <c r="B3" s="4" t="s">
        <v>11</v>
      </c>
      <c r="C3" s="24" t="s">
        <v>99</v>
      </c>
    </row>
    <row r="4" spans="1:4" ht="14.25" customHeight="1" x14ac:dyDescent="0.25">
      <c r="A4" s="22" t="s">
        <v>170</v>
      </c>
      <c r="C4" s="4"/>
    </row>
    <row r="5" spans="1:4" ht="15" customHeight="1" x14ac:dyDescent="0.25">
      <c r="A5" s="4" t="s">
        <v>9</v>
      </c>
      <c r="C5" s="4"/>
    </row>
    <row r="6" spans="1:4" s="23" customFormat="1" ht="12.75" customHeight="1" x14ac:dyDescent="0.25">
      <c r="A6" s="4" t="s">
        <v>59</v>
      </c>
      <c r="C6" s="21"/>
    </row>
    <row r="7" spans="1:4" s="23" customFormat="1" ht="12.75" customHeight="1" x14ac:dyDescent="0.2">
      <c r="A7" s="21"/>
      <c r="C7" s="21"/>
    </row>
    <row r="8" spans="1:4" s="3" customFormat="1" ht="15" customHeight="1" x14ac:dyDescent="0.25">
      <c r="A8" s="12" t="s">
        <v>0</v>
      </c>
      <c r="B8" s="13" t="s">
        <v>10</v>
      </c>
      <c r="C8" s="27" t="s">
        <v>56</v>
      </c>
      <c r="D8" s="14"/>
    </row>
    <row r="9" spans="1:4" s="3" customFormat="1" ht="12" customHeight="1" x14ac:dyDescent="0.25">
      <c r="A9" s="12" t="s">
        <v>1</v>
      </c>
      <c r="B9" s="13" t="s">
        <v>12</v>
      </c>
      <c r="C9" s="115" t="s">
        <v>13</v>
      </c>
      <c r="D9" s="116"/>
    </row>
    <row r="10" spans="1:4" s="3" customFormat="1" ht="24" customHeight="1" x14ac:dyDescent="0.25">
      <c r="A10" s="12" t="s">
        <v>2</v>
      </c>
      <c r="B10" s="15" t="s">
        <v>14</v>
      </c>
      <c r="C10" s="109" t="s">
        <v>103</v>
      </c>
      <c r="D10" s="110"/>
    </row>
    <row r="11" spans="1:4" s="3" customFormat="1" ht="15" customHeight="1" x14ac:dyDescent="0.25">
      <c r="A11" s="12" t="s">
        <v>3</v>
      </c>
      <c r="B11" s="13" t="s">
        <v>15</v>
      </c>
      <c r="C11" s="115" t="s">
        <v>16</v>
      </c>
      <c r="D11" s="116"/>
    </row>
    <row r="12" spans="1:4" s="3" customFormat="1" ht="15" customHeight="1" x14ac:dyDescent="0.25">
      <c r="A12" s="58" t="s">
        <v>4</v>
      </c>
      <c r="B12" s="59" t="s">
        <v>107</v>
      </c>
      <c r="C12" s="56" t="s">
        <v>108</v>
      </c>
      <c r="D12" s="57" t="s">
        <v>109</v>
      </c>
    </row>
    <row r="13" spans="1:4" s="3" customFormat="1" ht="15" customHeight="1" x14ac:dyDescent="0.25">
      <c r="A13" s="60"/>
      <c r="B13" s="61"/>
      <c r="C13" s="56" t="s">
        <v>110</v>
      </c>
      <c r="D13" s="57" t="s">
        <v>111</v>
      </c>
    </row>
    <row r="14" spans="1:4" s="3" customFormat="1" ht="15" customHeight="1" x14ac:dyDescent="0.25">
      <c r="A14" s="60"/>
      <c r="B14" s="61"/>
      <c r="C14" s="56" t="s">
        <v>112</v>
      </c>
      <c r="D14" s="57" t="s">
        <v>113</v>
      </c>
    </row>
    <row r="15" spans="1:4" s="3" customFormat="1" ht="15" customHeight="1" x14ac:dyDescent="0.25">
      <c r="A15" s="60"/>
      <c r="B15" s="61"/>
      <c r="C15" s="56" t="s">
        <v>114</v>
      </c>
      <c r="D15" s="57" t="s">
        <v>115</v>
      </c>
    </row>
    <row r="16" spans="1:4" s="3" customFormat="1" ht="15" customHeight="1" x14ac:dyDescent="0.25">
      <c r="A16" s="60"/>
      <c r="B16" s="61"/>
      <c r="C16" s="56" t="s">
        <v>116</v>
      </c>
      <c r="D16" s="57" t="s">
        <v>117</v>
      </c>
    </row>
    <row r="17" spans="1:5" s="3" customFormat="1" ht="15" customHeight="1" x14ac:dyDescent="0.25">
      <c r="A17" s="60"/>
      <c r="B17" s="61"/>
      <c r="C17" s="56" t="s">
        <v>118</v>
      </c>
      <c r="D17" s="57" t="s">
        <v>119</v>
      </c>
    </row>
    <row r="18" spans="1:5" s="3" customFormat="1" ht="15" customHeight="1" x14ac:dyDescent="0.25">
      <c r="A18" s="62"/>
      <c r="B18" s="63"/>
      <c r="C18" s="56" t="s">
        <v>120</v>
      </c>
      <c r="D18" s="57" t="s">
        <v>121</v>
      </c>
      <c r="E18" s="3" t="s">
        <v>166</v>
      </c>
    </row>
    <row r="19" spans="1:5" s="3" customFormat="1" ht="14.25" customHeight="1" x14ac:dyDescent="0.25">
      <c r="A19" s="12" t="s">
        <v>5</v>
      </c>
      <c r="B19" s="13" t="s">
        <v>17</v>
      </c>
      <c r="C19" s="117" t="s">
        <v>122</v>
      </c>
      <c r="D19" s="118"/>
    </row>
    <row r="20" spans="1:5" s="3" customFormat="1" x14ac:dyDescent="0.25">
      <c r="A20" s="12" t="s">
        <v>6</v>
      </c>
      <c r="B20" s="13" t="s">
        <v>18</v>
      </c>
      <c r="C20" s="119" t="s">
        <v>63</v>
      </c>
      <c r="D20" s="120"/>
    </row>
    <row r="21" spans="1:5" s="3" customFormat="1" ht="16.5" customHeight="1" x14ac:dyDescent="0.25">
      <c r="A21" s="12" t="s">
        <v>7</v>
      </c>
      <c r="B21" s="13" t="s">
        <v>19</v>
      </c>
      <c r="C21" s="109" t="s">
        <v>20</v>
      </c>
      <c r="D21" s="110"/>
    </row>
    <row r="22" spans="1:5" s="3" customFormat="1" ht="16.5" customHeight="1" x14ac:dyDescent="0.25">
      <c r="A22" s="25"/>
      <c r="B22" s="26"/>
      <c r="C22" s="25"/>
      <c r="D22" s="25"/>
    </row>
    <row r="23" spans="1:5" s="5" customFormat="1" ht="15.75" customHeight="1" x14ac:dyDescent="0.25">
      <c r="A23" s="8" t="s">
        <v>21</v>
      </c>
      <c r="B23" s="17"/>
      <c r="C23" s="17"/>
      <c r="D23" s="17"/>
    </row>
    <row r="24" spans="1:5" s="5" customFormat="1" ht="15.75" customHeight="1" x14ac:dyDescent="0.25">
      <c r="A24" s="16"/>
      <c r="B24" s="17"/>
      <c r="C24" s="17"/>
      <c r="D24" s="17"/>
    </row>
    <row r="25" spans="1:5" ht="21.75" customHeight="1" x14ac:dyDescent="0.25">
      <c r="A25" s="6"/>
      <c r="B25" s="18" t="s">
        <v>22</v>
      </c>
      <c r="C25" s="7" t="s">
        <v>23</v>
      </c>
      <c r="D25" s="9" t="s">
        <v>24</v>
      </c>
    </row>
    <row r="26" spans="1:5" s="5" customFormat="1" ht="28.5" customHeight="1" x14ac:dyDescent="0.25">
      <c r="A26" s="111" t="s">
        <v>28</v>
      </c>
      <c r="B26" s="112"/>
      <c r="C26" s="112"/>
      <c r="D26" s="113"/>
    </row>
    <row r="27" spans="1:5" s="5" customFormat="1" ht="15" customHeight="1" x14ac:dyDescent="0.25">
      <c r="A27" s="29"/>
      <c r="B27" s="30"/>
      <c r="C27" s="30"/>
      <c r="D27" s="31"/>
    </row>
    <row r="28" spans="1:5" ht="13.5" customHeight="1" x14ac:dyDescent="0.25">
      <c r="A28" s="7">
        <v>1</v>
      </c>
      <c r="B28" s="6" t="s">
        <v>25</v>
      </c>
      <c r="C28" s="6" t="s">
        <v>26</v>
      </c>
      <c r="D28" s="6" t="s">
        <v>27</v>
      </c>
    </row>
    <row r="29" spans="1:5" x14ac:dyDescent="0.25">
      <c r="A29" s="20" t="s">
        <v>29</v>
      </c>
      <c r="B29" s="19"/>
      <c r="C29" s="19"/>
      <c r="D29" s="19"/>
    </row>
    <row r="30" spans="1:5" ht="12.75" customHeight="1" x14ac:dyDescent="0.25">
      <c r="A30" s="7">
        <v>1</v>
      </c>
      <c r="B30" s="6" t="s">
        <v>30</v>
      </c>
      <c r="C30" s="6" t="s">
        <v>31</v>
      </c>
      <c r="D30" s="10" t="s">
        <v>32</v>
      </c>
    </row>
    <row r="31" spans="1:5" x14ac:dyDescent="0.25">
      <c r="A31" s="20" t="s">
        <v>48</v>
      </c>
      <c r="B31" s="19"/>
      <c r="C31" s="19"/>
      <c r="D31" s="19"/>
    </row>
    <row r="32" spans="1:5" ht="13.5" customHeight="1" x14ac:dyDescent="0.25">
      <c r="A32" s="20" t="s">
        <v>49</v>
      </c>
      <c r="B32" s="19"/>
      <c r="C32" s="19"/>
      <c r="D32" s="19"/>
    </row>
    <row r="33" spans="1:4" ht="12" customHeight="1" x14ac:dyDescent="0.25">
      <c r="A33" s="7">
        <v>1</v>
      </c>
      <c r="B33" s="6" t="s">
        <v>33</v>
      </c>
      <c r="C33" s="6" t="s">
        <v>127</v>
      </c>
      <c r="D33" s="10" t="s">
        <v>34</v>
      </c>
    </row>
    <row r="34" spans="1:4" x14ac:dyDescent="0.25">
      <c r="A34" s="20" t="s">
        <v>35</v>
      </c>
      <c r="B34" s="19"/>
      <c r="C34" s="19"/>
      <c r="D34" s="19"/>
    </row>
    <row r="35" spans="1:4" ht="14.25" customHeight="1" x14ac:dyDescent="0.25">
      <c r="A35" s="7">
        <v>1</v>
      </c>
      <c r="B35" s="6" t="s">
        <v>36</v>
      </c>
      <c r="C35" s="6" t="s">
        <v>26</v>
      </c>
      <c r="D35" s="6" t="s">
        <v>37</v>
      </c>
    </row>
    <row r="36" spans="1:4" ht="13.5" customHeight="1" x14ac:dyDescent="0.25">
      <c r="A36" s="20" t="s">
        <v>38</v>
      </c>
      <c r="B36" s="19"/>
      <c r="C36" s="19"/>
      <c r="D36" s="19"/>
    </row>
    <row r="37" spans="1:4" x14ac:dyDescent="0.25">
      <c r="A37" s="7">
        <v>1</v>
      </c>
      <c r="B37" s="6" t="s">
        <v>39</v>
      </c>
      <c r="C37" s="6" t="s">
        <v>26</v>
      </c>
      <c r="D37" s="6" t="s">
        <v>27</v>
      </c>
    </row>
    <row r="38" spans="1:4" x14ac:dyDescent="0.25">
      <c r="A38" s="28"/>
      <c r="B38" s="11"/>
      <c r="C38" s="11"/>
      <c r="D38" s="11"/>
    </row>
    <row r="39" spans="1:4" x14ac:dyDescent="0.25">
      <c r="A39" s="4" t="s">
        <v>57</v>
      </c>
      <c r="B39" s="19"/>
      <c r="C39" s="19"/>
      <c r="D39" s="19"/>
    </row>
    <row r="40" spans="1:4" x14ac:dyDescent="0.25">
      <c r="A40" s="7">
        <v>1</v>
      </c>
      <c r="B40" s="6" t="s">
        <v>40</v>
      </c>
      <c r="C40" s="107" t="s">
        <v>64</v>
      </c>
      <c r="D40" s="114"/>
    </row>
    <row r="41" spans="1:4" x14ac:dyDescent="0.25">
      <c r="A41" s="7">
        <v>2</v>
      </c>
      <c r="B41" s="6" t="s">
        <v>42</v>
      </c>
      <c r="C41" s="107" t="s">
        <v>65</v>
      </c>
      <c r="D41" s="114"/>
    </row>
    <row r="42" spans="1:4" ht="15" customHeight="1" x14ac:dyDescent="0.25">
      <c r="A42" s="7">
        <v>3</v>
      </c>
      <c r="B42" s="6" t="s">
        <v>43</v>
      </c>
      <c r="C42" s="107" t="s">
        <v>100</v>
      </c>
      <c r="D42" s="108"/>
    </row>
    <row r="43" spans="1:4" x14ac:dyDescent="0.25">
      <c r="A43" s="7">
        <v>4</v>
      </c>
      <c r="B43" s="6" t="s">
        <v>41</v>
      </c>
      <c r="C43" s="107" t="s">
        <v>101</v>
      </c>
      <c r="D43" s="108"/>
    </row>
    <row r="44" spans="1:4" x14ac:dyDescent="0.25">
      <c r="A44" s="7">
        <v>5</v>
      </c>
      <c r="B44" s="6" t="s">
        <v>44</v>
      </c>
      <c r="C44" s="107" t="s">
        <v>102</v>
      </c>
      <c r="D44" s="108"/>
    </row>
    <row r="45" spans="1:4" x14ac:dyDescent="0.25">
      <c r="A45" s="7">
        <v>6</v>
      </c>
      <c r="B45" s="6" t="s">
        <v>45</v>
      </c>
      <c r="C45" s="107">
        <v>7050.6</v>
      </c>
      <c r="D45" s="114"/>
    </row>
    <row r="46" spans="1:4" ht="15" customHeight="1" x14ac:dyDescent="0.25">
      <c r="A46" s="7">
        <v>7</v>
      </c>
      <c r="B46" s="6" t="s">
        <v>46</v>
      </c>
      <c r="C46" s="107">
        <v>400.5</v>
      </c>
      <c r="D46" s="114"/>
    </row>
    <row r="47" spans="1:4" x14ac:dyDescent="0.25">
      <c r="A47" s="7">
        <v>8</v>
      </c>
      <c r="B47" s="6" t="s">
        <v>47</v>
      </c>
      <c r="C47" s="107" t="s">
        <v>140</v>
      </c>
      <c r="D47" s="114"/>
    </row>
    <row r="48" spans="1:4" x14ac:dyDescent="0.25">
      <c r="A48" s="7">
        <v>9</v>
      </c>
      <c r="B48" s="6" t="s">
        <v>128</v>
      </c>
      <c r="C48" s="107" t="s">
        <v>167</v>
      </c>
      <c r="D48" s="114"/>
    </row>
    <row r="49" spans="1:4" x14ac:dyDescent="0.25">
      <c r="A49" s="77"/>
      <c r="B49" s="78" t="s">
        <v>106</v>
      </c>
      <c r="C49" s="79" t="s">
        <v>123</v>
      </c>
      <c r="D49" s="79"/>
    </row>
    <row r="50" spans="1:4" ht="15" customHeight="1" x14ac:dyDescent="0.25">
      <c r="A50" s="4"/>
    </row>
    <row r="51" spans="1:4" x14ac:dyDescent="0.25">
      <c r="A51" s="4"/>
    </row>
    <row r="53" spans="1:4" ht="15" customHeight="1" x14ac:dyDescent="0.25"/>
  </sheetData>
  <mergeCells count="16">
    <mergeCell ref="C48:D48"/>
    <mergeCell ref="C45:D45"/>
    <mergeCell ref="C46:D46"/>
    <mergeCell ref="C47:D47"/>
    <mergeCell ref="C44:D44"/>
    <mergeCell ref="C9:D9"/>
    <mergeCell ref="C10:D10"/>
    <mergeCell ref="C11:D11"/>
    <mergeCell ref="C19:D19"/>
    <mergeCell ref="C20:D20"/>
    <mergeCell ref="C43:D43"/>
    <mergeCell ref="C21:D21"/>
    <mergeCell ref="A26:D26"/>
    <mergeCell ref="C40:D40"/>
    <mergeCell ref="C41:D41"/>
    <mergeCell ref="C42:D42"/>
  </mergeCells>
  <hyperlinks>
    <hyperlink ref="C20" r:id="rId1" display="ukl2006@mail.ru"/>
    <hyperlink ref="C19" r:id="rId2"/>
  </hyperlinks>
  <pageMargins left="0.74" right="0" top="0.74803149606299213" bottom="0.75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topLeftCell="A46" workbookViewId="0">
      <selection activeCell="C91" sqref="C91"/>
    </sheetView>
  </sheetViews>
  <sheetFormatPr defaultRowHeight="15" x14ac:dyDescent="0.25"/>
  <cols>
    <col min="1" max="1" width="15.85546875" customWidth="1"/>
    <col min="2" max="2" width="13.42578125" style="34" customWidth="1"/>
    <col min="3" max="3" width="8.5703125" style="34" customWidth="1"/>
    <col min="4" max="4" width="8.28515625" customWidth="1"/>
    <col min="5" max="5" width="9" customWidth="1"/>
    <col min="6" max="6" width="9.7109375" customWidth="1"/>
    <col min="7" max="7" width="9.5703125" customWidth="1"/>
    <col min="8" max="8" width="10.85546875" customWidth="1"/>
  </cols>
  <sheetData>
    <row r="1" spans="1:8" x14ac:dyDescent="0.25">
      <c r="A1" s="4" t="s">
        <v>132</v>
      </c>
      <c r="B1"/>
      <c r="C1" s="43"/>
      <c r="D1" s="43"/>
    </row>
    <row r="2" spans="1:8" ht="13.5" customHeight="1" x14ac:dyDescent="0.25">
      <c r="A2" s="4" t="s">
        <v>153</v>
      </c>
      <c r="B2"/>
      <c r="C2" s="43"/>
      <c r="D2" s="43"/>
    </row>
    <row r="3" spans="1:8" ht="56.25" customHeight="1" x14ac:dyDescent="0.25">
      <c r="A3" s="83" t="s">
        <v>73</v>
      </c>
      <c r="B3" s="84"/>
      <c r="C3" s="44" t="s">
        <v>133</v>
      </c>
      <c r="D3" s="32" t="s">
        <v>74</v>
      </c>
      <c r="E3" s="32" t="s">
        <v>75</v>
      </c>
      <c r="F3" s="32" t="s">
        <v>76</v>
      </c>
      <c r="G3" s="45" t="s">
        <v>77</v>
      </c>
      <c r="H3" s="32" t="s">
        <v>78</v>
      </c>
    </row>
    <row r="4" spans="1:8" ht="27.75" customHeight="1" x14ac:dyDescent="0.25">
      <c r="A4" s="122" t="s">
        <v>154</v>
      </c>
      <c r="B4" s="123"/>
      <c r="C4" s="44"/>
      <c r="D4" s="32">
        <v>-352.72</v>
      </c>
      <c r="E4" s="32"/>
      <c r="F4" s="32"/>
      <c r="G4" s="45"/>
      <c r="H4" s="32"/>
    </row>
    <row r="5" spans="1:8" ht="16.5" customHeight="1" x14ac:dyDescent="0.25">
      <c r="A5" s="83" t="s">
        <v>134</v>
      </c>
      <c r="B5" s="84"/>
      <c r="C5" s="44"/>
      <c r="D5" s="32"/>
      <c r="E5" s="32"/>
      <c r="F5" s="32"/>
      <c r="G5" s="45"/>
      <c r="H5" s="32"/>
    </row>
    <row r="6" spans="1:8" ht="15" customHeight="1" x14ac:dyDescent="0.25">
      <c r="A6" s="83" t="s">
        <v>135</v>
      </c>
      <c r="B6" s="84"/>
      <c r="C6" s="44"/>
      <c r="D6" s="32"/>
      <c r="E6" s="32"/>
      <c r="F6" s="32"/>
      <c r="G6" s="45"/>
      <c r="H6" s="32"/>
    </row>
    <row r="7" spans="1:8" ht="17.25" customHeight="1" x14ac:dyDescent="0.25">
      <c r="A7" s="99" t="s">
        <v>155</v>
      </c>
      <c r="B7" s="84"/>
      <c r="C7" s="44"/>
      <c r="D7" s="32"/>
      <c r="E7" s="32"/>
      <c r="F7" s="32"/>
      <c r="G7" s="45"/>
      <c r="H7" s="32"/>
    </row>
    <row r="8" spans="1:8" ht="15.75" customHeight="1" x14ac:dyDescent="0.25">
      <c r="A8" s="129" t="s">
        <v>79</v>
      </c>
      <c r="B8" s="130"/>
      <c r="C8" s="36">
        <v>21.13</v>
      </c>
      <c r="D8" s="33">
        <v>-371.38</v>
      </c>
      <c r="E8" s="33">
        <f>E12+E15+E18+E21+E24+E27</f>
        <v>1730.55</v>
      </c>
      <c r="F8" s="33">
        <f>F12+F15+F18+F21+F24+F27</f>
        <v>1736.3700000000001</v>
      </c>
      <c r="G8" s="33">
        <f>G12+G15+G18+G21+G24+G27</f>
        <v>1736.3700000000001</v>
      </c>
      <c r="H8" s="102">
        <f>F8-E8+D8</f>
        <v>-365.55999999999983</v>
      </c>
    </row>
    <row r="9" spans="1:8" ht="17.25" customHeight="1" x14ac:dyDescent="0.25">
      <c r="A9" s="46" t="s">
        <v>80</v>
      </c>
      <c r="B9" s="47"/>
      <c r="C9" s="7">
        <f>C8-C10</f>
        <v>19.02</v>
      </c>
      <c r="D9" s="7">
        <f>D8-D10</f>
        <v>-334.24</v>
      </c>
      <c r="E9" s="102">
        <f t="shared" ref="E9:G9" si="0">E8-E10</f>
        <v>1557.4949999999999</v>
      </c>
      <c r="F9" s="102">
        <f t="shared" si="0"/>
        <v>1562.7330000000002</v>
      </c>
      <c r="G9" s="102">
        <f t="shared" si="0"/>
        <v>1562.7330000000002</v>
      </c>
      <c r="H9" s="102">
        <f t="shared" ref="H9:H10" si="1">F9-E9+D9</f>
        <v>-329.00199999999973</v>
      </c>
    </row>
    <row r="10" spans="1:8" x14ac:dyDescent="0.25">
      <c r="A10" s="131" t="s">
        <v>81</v>
      </c>
      <c r="B10" s="132"/>
      <c r="C10" s="7">
        <v>2.11</v>
      </c>
      <c r="D10" s="7">
        <v>-37.14</v>
      </c>
      <c r="E10" s="102">
        <f t="shared" ref="E10:F10" si="2">E8*10%</f>
        <v>173.05500000000001</v>
      </c>
      <c r="F10" s="102">
        <f t="shared" si="2"/>
        <v>173.63700000000003</v>
      </c>
      <c r="G10" s="102">
        <f t="shared" ref="G10" si="3">G8*10%</f>
        <v>173.63700000000003</v>
      </c>
      <c r="H10" s="102">
        <f t="shared" si="1"/>
        <v>-36.557999999999979</v>
      </c>
    </row>
    <row r="11" spans="1:8" x14ac:dyDescent="0.25">
      <c r="A11" s="133" t="s">
        <v>82</v>
      </c>
      <c r="B11" s="134"/>
      <c r="C11" s="134"/>
      <c r="D11" s="134"/>
      <c r="E11" s="134"/>
      <c r="F11" s="134"/>
      <c r="G11" s="134"/>
      <c r="H11" s="130"/>
    </row>
    <row r="12" spans="1:8" ht="15" customHeight="1" x14ac:dyDescent="0.25">
      <c r="A12" s="135" t="s">
        <v>60</v>
      </c>
      <c r="B12" s="136"/>
      <c r="C12" s="36">
        <v>5.65</v>
      </c>
      <c r="D12" s="33">
        <v>-117.08</v>
      </c>
      <c r="E12" s="101">
        <v>476.73</v>
      </c>
      <c r="F12" s="101">
        <v>483.61</v>
      </c>
      <c r="G12" s="101">
        <v>483.61</v>
      </c>
      <c r="H12" s="102">
        <f t="shared" ref="H12:H31" si="4">F12-E12+D12</f>
        <v>-110.2</v>
      </c>
    </row>
    <row r="13" spans="1:8" x14ac:dyDescent="0.25">
      <c r="A13" s="46" t="s">
        <v>80</v>
      </c>
      <c r="B13" s="47"/>
      <c r="C13" s="7">
        <v>5.08</v>
      </c>
      <c r="D13" s="7">
        <f>D12-D14</f>
        <v>-105.38</v>
      </c>
      <c r="E13" s="102">
        <f>E12-E14</f>
        <v>429.05700000000002</v>
      </c>
      <c r="F13" s="102">
        <f>F12-F14</f>
        <v>435.24900000000002</v>
      </c>
      <c r="G13" s="102">
        <f>G12-G14</f>
        <v>435.24900000000002</v>
      </c>
      <c r="H13" s="102">
        <f t="shared" si="4"/>
        <v>-99.187999999999988</v>
      </c>
    </row>
    <row r="14" spans="1:8" ht="15" customHeight="1" x14ac:dyDescent="0.25">
      <c r="A14" s="131" t="s">
        <v>81</v>
      </c>
      <c r="B14" s="132"/>
      <c r="C14" s="7">
        <v>0.56999999999999995</v>
      </c>
      <c r="D14" s="7">
        <v>-11.7</v>
      </c>
      <c r="E14" s="102">
        <f>E12*10%</f>
        <v>47.673000000000002</v>
      </c>
      <c r="F14" s="102">
        <f>F12*10%</f>
        <v>48.361000000000004</v>
      </c>
      <c r="G14" s="102">
        <f>G12*10%</f>
        <v>48.361000000000004</v>
      </c>
      <c r="H14" s="102">
        <f t="shared" si="4"/>
        <v>-11.011999999999997</v>
      </c>
    </row>
    <row r="15" spans="1:8" ht="24" customHeight="1" x14ac:dyDescent="0.25">
      <c r="A15" s="135" t="s">
        <v>50</v>
      </c>
      <c r="B15" s="136"/>
      <c r="C15" s="36">
        <v>3.45</v>
      </c>
      <c r="D15" s="33">
        <v>-70.459999999999994</v>
      </c>
      <c r="E15" s="101">
        <v>291.10000000000002</v>
      </c>
      <c r="F15" s="101">
        <v>295.33999999999997</v>
      </c>
      <c r="G15" s="101">
        <v>295.33999999999997</v>
      </c>
      <c r="H15" s="102">
        <f t="shared" si="4"/>
        <v>-66.220000000000041</v>
      </c>
    </row>
    <row r="16" spans="1:8" ht="15.75" customHeight="1" x14ac:dyDescent="0.25">
      <c r="A16" s="46" t="s">
        <v>80</v>
      </c>
      <c r="B16" s="47"/>
      <c r="C16" s="7">
        <v>3.1</v>
      </c>
      <c r="D16" s="7">
        <f>D15-D17</f>
        <v>-63.41</v>
      </c>
      <c r="E16" s="102">
        <f t="shared" ref="E16:G16" si="5">E15-E17</f>
        <v>261.99</v>
      </c>
      <c r="F16" s="102">
        <f t="shared" si="5"/>
        <v>265.80599999999998</v>
      </c>
      <c r="G16" s="102">
        <f t="shared" si="5"/>
        <v>265.80599999999998</v>
      </c>
      <c r="H16" s="102">
        <f t="shared" si="4"/>
        <v>-59.594000000000023</v>
      </c>
    </row>
    <row r="17" spans="1:8" x14ac:dyDescent="0.25">
      <c r="A17" s="131" t="s">
        <v>81</v>
      </c>
      <c r="B17" s="132"/>
      <c r="C17" s="7">
        <v>0.35</v>
      </c>
      <c r="D17" s="7">
        <v>-7.05</v>
      </c>
      <c r="E17" s="102">
        <f t="shared" ref="E17:F17" si="6">E15*10%</f>
        <v>29.110000000000003</v>
      </c>
      <c r="F17" s="102">
        <f t="shared" si="6"/>
        <v>29.533999999999999</v>
      </c>
      <c r="G17" s="102">
        <f t="shared" ref="G17" si="7">G15*10%</f>
        <v>29.533999999999999</v>
      </c>
      <c r="H17" s="102">
        <f t="shared" si="4"/>
        <v>-6.6260000000000039</v>
      </c>
    </row>
    <row r="18" spans="1:8" ht="15" customHeight="1" x14ac:dyDescent="0.25">
      <c r="A18" s="135" t="s">
        <v>61</v>
      </c>
      <c r="B18" s="136"/>
      <c r="C18" s="44">
        <v>2.37</v>
      </c>
      <c r="D18" s="33">
        <v>-48.44</v>
      </c>
      <c r="E18" s="101">
        <v>199.97</v>
      </c>
      <c r="F18" s="101">
        <v>202.89</v>
      </c>
      <c r="G18" s="101">
        <v>202.89</v>
      </c>
      <c r="H18" s="102">
        <f t="shared" si="4"/>
        <v>-45.52000000000001</v>
      </c>
    </row>
    <row r="19" spans="1:8" ht="15" customHeight="1" x14ac:dyDescent="0.25">
      <c r="A19" s="46" t="s">
        <v>80</v>
      </c>
      <c r="B19" s="47"/>
      <c r="C19" s="7">
        <v>2.13</v>
      </c>
      <c r="D19" s="7">
        <v>-58.44</v>
      </c>
      <c r="E19" s="102">
        <f t="shared" ref="E19:G19" si="8">E18-E20</f>
        <v>179.97300000000001</v>
      </c>
      <c r="F19" s="102">
        <f t="shared" si="8"/>
        <v>182.601</v>
      </c>
      <c r="G19" s="102">
        <f t="shared" si="8"/>
        <v>182.601</v>
      </c>
      <c r="H19" s="102">
        <f t="shared" si="4"/>
        <v>-55.812000000000012</v>
      </c>
    </row>
    <row r="20" spans="1:8" ht="14.25" customHeight="1" x14ac:dyDescent="0.25">
      <c r="A20" s="131" t="s">
        <v>81</v>
      </c>
      <c r="B20" s="132"/>
      <c r="C20" s="7">
        <v>0.24</v>
      </c>
      <c r="D20" s="7">
        <v>-4.84</v>
      </c>
      <c r="E20" s="102">
        <f t="shared" ref="E20:F20" si="9">E18*10%</f>
        <v>19.997</v>
      </c>
      <c r="F20" s="102">
        <f t="shared" si="9"/>
        <v>20.289000000000001</v>
      </c>
      <c r="G20" s="102">
        <f t="shared" ref="G20" si="10">G18*10%</f>
        <v>20.289000000000001</v>
      </c>
      <c r="H20" s="102">
        <f t="shared" si="4"/>
        <v>-4.5479999999999983</v>
      </c>
    </row>
    <row r="21" spans="1:8" ht="15" customHeight="1" x14ac:dyDescent="0.25">
      <c r="A21" s="135" t="s">
        <v>104</v>
      </c>
      <c r="B21" s="153"/>
      <c r="C21" s="35">
        <v>1.1100000000000001</v>
      </c>
      <c r="D21" s="7">
        <v>-22.6</v>
      </c>
      <c r="E21" s="102">
        <v>93.66</v>
      </c>
      <c r="F21" s="102">
        <v>95.02</v>
      </c>
      <c r="G21" s="102">
        <v>95.02</v>
      </c>
      <c r="H21" s="102">
        <f t="shared" si="4"/>
        <v>-21.240000000000002</v>
      </c>
    </row>
    <row r="22" spans="1:8" x14ac:dyDescent="0.25">
      <c r="A22" s="46" t="s">
        <v>80</v>
      </c>
      <c r="B22" s="47"/>
      <c r="C22" s="7">
        <v>1</v>
      </c>
      <c r="D22" s="7">
        <f>D21-D23</f>
        <v>-20.340000000000003</v>
      </c>
      <c r="E22" s="102">
        <f t="shared" ref="E22:G22" si="11">E21-E23</f>
        <v>84.293999999999997</v>
      </c>
      <c r="F22" s="102">
        <f t="shared" si="11"/>
        <v>85.518000000000001</v>
      </c>
      <c r="G22" s="102">
        <f t="shared" si="11"/>
        <v>85.518000000000001</v>
      </c>
      <c r="H22" s="102">
        <f t="shared" si="4"/>
        <v>-19.116</v>
      </c>
    </row>
    <row r="23" spans="1:8" ht="14.25" customHeight="1" x14ac:dyDescent="0.25">
      <c r="A23" s="131" t="s">
        <v>81</v>
      </c>
      <c r="B23" s="152"/>
      <c r="C23" s="7">
        <v>0.11</v>
      </c>
      <c r="D23" s="7">
        <v>-2.2599999999999998</v>
      </c>
      <c r="E23" s="102">
        <f t="shared" ref="E23:F23" si="12">E21*10%</f>
        <v>9.3659999999999997</v>
      </c>
      <c r="F23" s="102">
        <f t="shared" si="12"/>
        <v>9.5020000000000007</v>
      </c>
      <c r="G23" s="102">
        <f t="shared" ref="G23" si="13">G21*10%</f>
        <v>9.5020000000000007</v>
      </c>
      <c r="H23" s="102">
        <f t="shared" si="4"/>
        <v>-2.1239999999999988</v>
      </c>
    </row>
    <row r="24" spans="1:8" ht="14.25" customHeight="1" x14ac:dyDescent="0.25">
      <c r="A24" s="10" t="s">
        <v>51</v>
      </c>
      <c r="B24" s="48"/>
      <c r="C24" s="35">
        <v>4.3600000000000003</v>
      </c>
      <c r="D24" s="7">
        <v>-75.400000000000006</v>
      </c>
      <c r="E24" s="102">
        <v>365.35</v>
      </c>
      <c r="F24" s="102">
        <v>364.68</v>
      </c>
      <c r="G24" s="102">
        <v>364.68</v>
      </c>
      <c r="H24" s="102">
        <f t="shared" si="4"/>
        <v>-76.070000000000022</v>
      </c>
    </row>
    <row r="25" spans="1:8" ht="14.25" customHeight="1" x14ac:dyDescent="0.25">
      <c r="A25" s="46" t="s">
        <v>80</v>
      </c>
      <c r="B25" s="47"/>
      <c r="C25" s="7">
        <v>3.29</v>
      </c>
      <c r="D25" s="7">
        <f>D24-D26</f>
        <v>-67.86</v>
      </c>
      <c r="E25" s="102">
        <f t="shared" ref="E25:G25" si="14">E24-E26</f>
        <v>328.815</v>
      </c>
      <c r="F25" s="102">
        <f t="shared" si="14"/>
        <v>328.21199999999999</v>
      </c>
      <c r="G25" s="102">
        <f t="shared" si="14"/>
        <v>328.21199999999999</v>
      </c>
      <c r="H25" s="102">
        <f t="shared" si="4"/>
        <v>-68.463000000000008</v>
      </c>
    </row>
    <row r="26" spans="1:8" ht="14.25" customHeight="1" x14ac:dyDescent="0.25">
      <c r="A26" s="131" t="s">
        <v>81</v>
      </c>
      <c r="B26" s="132"/>
      <c r="C26" s="7">
        <v>0.36</v>
      </c>
      <c r="D26" s="7">
        <v>-7.54</v>
      </c>
      <c r="E26" s="102">
        <f t="shared" ref="E26:F26" si="15">E24*10%</f>
        <v>36.535000000000004</v>
      </c>
      <c r="F26" s="102">
        <f t="shared" si="15"/>
        <v>36.468000000000004</v>
      </c>
      <c r="G26" s="102">
        <f t="shared" ref="G26" si="16">G24*10%</f>
        <v>36.468000000000004</v>
      </c>
      <c r="H26" s="102">
        <f t="shared" si="4"/>
        <v>-7.6070000000000002</v>
      </c>
    </row>
    <row r="27" spans="1:8" x14ac:dyDescent="0.25">
      <c r="A27" s="154" t="s">
        <v>52</v>
      </c>
      <c r="B27" s="155"/>
      <c r="C27" s="144">
        <v>4.1900000000000004</v>
      </c>
      <c r="D27" s="150">
        <v>-37.4</v>
      </c>
      <c r="E27" s="142">
        <v>303.74</v>
      </c>
      <c r="F27" s="142">
        <v>294.83</v>
      </c>
      <c r="G27" s="142">
        <v>294.83</v>
      </c>
      <c r="H27" s="124">
        <f t="shared" si="4"/>
        <v>-46.310000000000024</v>
      </c>
    </row>
    <row r="28" spans="1:8" ht="3.75" customHeight="1" x14ac:dyDescent="0.25">
      <c r="A28" s="156"/>
      <c r="B28" s="157"/>
      <c r="C28" s="145"/>
      <c r="D28" s="151"/>
      <c r="E28" s="143"/>
      <c r="F28" s="143"/>
      <c r="G28" s="143"/>
      <c r="H28" s="125"/>
    </row>
    <row r="29" spans="1:8" ht="0.75" hidden="1" customHeight="1" x14ac:dyDescent="0.25">
      <c r="A29" s="46" t="s">
        <v>80</v>
      </c>
      <c r="B29" s="47"/>
      <c r="C29" s="7">
        <v>3.77</v>
      </c>
      <c r="D29" s="7"/>
      <c r="E29" s="102"/>
      <c r="F29" s="102"/>
      <c r="G29" s="102"/>
      <c r="H29" s="102">
        <f t="shared" si="4"/>
        <v>0</v>
      </c>
    </row>
    <row r="30" spans="1:8" ht="14.25" customHeight="1" x14ac:dyDescent="0.25">
      <c r="A30" s="46" t="s">
        <v>80</v>
      </c>
      <c r="B30" s="47"/>
      <c r="C30" s="7">
        <v>3.77</v>
      </c>
      <c r="D30" s="7">
        <f>D27-D31</f>
        <v>-33.659999999999997</v>
      </c>
      <c r="E30" s="102">
        <f>E27-E31</f>
        <v>273.37</v>
      </c>
      <c r="F30" s="102">
        <f>F27-F31</f>
        <v>265.34999999999997</v>
      </c>
      <c r="G30" s="102">
        <f>G27-G31</f>
        <v>265.34999999999997</v>
      </c>
      <c r="H30" s="102">
        <f t="shared" si="4"/>
        <v>-41.680000000000035</v>
      </c>
    </row>
    <row r="31" spans="1:8" x14ac:dyDescent="0.25">
      <c r="A31" s="131" t="s">
        <v>81</v>
      </c>
      <c r="B31" s="132"/>
      <c r="C31" s="7">
        <v>0.42</v>
      </c>
      <c r="D31" s="7">
        <v>-3.74</v>
      </c>
      <c r="E31" s="102">
        <v>30.37</v>
      </c>
      <c r="F31" s="102">
        <v>29.48</v>
      </c>
      <c r="G31" s="102">
        <v>29.48</v>
      </c>
      <c r="H31" s="102">
        <f t="shared" si="4"/>
        <v>-4.6300000000000008</v>
      </c>
    </row>
    <row r="32" spans="1:8" ht="12.75" customHeight="1" x14ac:dyDescent="0.25">
      <c r="A32" s="76"/>
      <c r="B32" s="75"/>
      <c r="C32" s="7"/>
      <c r="D32" s="7"/>
      <c r="E32" s="7"/>
      <c r="F32" s="7"/>
      <c r="G32" s="74"/>
      <c r="H32" s="7"/>
    </row>
    <row r="33" spans="1:8" x14ac:dyDescent="0.25">
      <c r="A33" s="129" t="s">
        <v>53</v>
      </c>
      <c r="B33" s="130"/>
      <c r="C33" s="35">
        <v>7.8</v>
      </c>
      <c r="D33" s="35">
        <v>-224.93</v>
      </c>
      <c r="E33" s="35">
        <v>632.04999999999995</v>
      </c>
      <c r="F33" s="35">
        <v>637.71</v>
      </c>
      <c r="G33" s="80">
        <f>G34+G35</f>
        <v>375.71999999999997</v>
      </c>
      <c r="H33" s="35">
        <f>F33-E33+D33-G33+F33</f>
        <v>42.720000000000141</v>
      </c>
    </row>
    <row r="34" spans="1:8" ht="13.5" customHeight="1" x14ac:dyDescent="0.25">
      <c r="A34" s="46" t="s">
        <v>83</v>
      </c>
      <c r="B34" s="47"/>
      <c r="C34" s="7">
        <v>7.02</v>
      </c>
      <c r="D34" s="7">
        <f>D33-D35</f>
        <v>-202.44</v>
      </c>
      <c r="E34" s="102">
        <f t="shared" ref="E34:F34" si="17">E33-E35</f>
        <v>568.84499999999991</v>
      </c>
      <c r="F34" s="102">
        <f t="shared" si="17"/>
        <v>573.93900000000008</v>
      </c>
      <c r="G34" s="103">
        <v>311.95</v>
      </c>
      <c r="H34" s="102">
        <f t="shared" ref="H34:H35" si="18">F34-E34+D34-G34+F34</f>
        <v>64.643000000000256</v>
      </c>
    </row>
    <row r="35" spans="1:8" ht="13.5" customHeight="1" x14ac:dyDescent="0.25">
      <c r="A35" s="131" t="s">
        <v>81</v>
      </c>
      <c r="B35" s="132"/>
      <c r="C35" s="7">
        <v>0.78</v>
      </c>
      <c r="D35" s="7">
        <v>-22.49</v>
      </c>
      <c r="E35" s="102">
        <f t="shared" ref="E35:F35" si="19">E33*10%</f>
        <v>63.204999999999998</v>
      </c>
      <c r="F35" s="102">
        <f t="shared" si="19"/>
        <v>63.771000000000008</v>
      </c>
      <c r="G35" s="102">
        <v>63.77</v>
      </c>
      <c r="H35" s="102">
        <f t="shared" si="18"/>
        <v>-21.922999999999981</v>
      </c>
    </row>
    <row r="36" spans="1:8" ht="13.5" customHeight="1" x14ac:dyDescent="0.25">
      <c r="A36" s="105"/>
      <c r="B36" s="104"/>
      <c r="C36" s="7"/>
      <c r="D36" s="7"/>
      <c r="E36" s="102"/>
      <c r="F36" s="102"/>
      <c r="G36" s="102"/>
      <c r="H36" s="102"/>
    </row>
    <row r="37" spans="1:8" ht="13.5" customHeight="1" x14ac:dyDescent="0.25">
      <c r="A37" s="146" t="s">
        <v>141</v>
      </c>
      <c r="B37" s="147"/>
      <c r="C37" s="7"/>
      <c r="D37" s="7">
        <v>-11.18</v>
      </c>
      <c r="E37" s="35">
        <f>E39+E41+E42</f>
        <v>114</v>
      </c>
      <c r="F37" s="35">
        <f>F39+F41+F42</f>
        <v>109.76</v>
      </c>
      <c r="G37" s="35">
        <v>109.76</v>
      </c>
      <c r="H37" s="35">
        <f>F37-E37+D37-G37+F37</f>
        <v>-15.420000000000002</v>
      </c>
    </row>
    <row r="38" spans="1:8" ht="13.5" customHeight="1" x14ac:dyDescent="0.25">
      <c r="A38" s="46" t="s">
        <v>142</v>
      </c>
      <c r="B38" s="98"/>
      <c r="C38" s="7"/>
      <c r="D38" s="7"/>
      <c r="E38" s="7"/>
      <c r="F38" s="7"/>
      <c r="G38" s="97"/>
      <c r="H38" s="7"/>
    </row>
    <row r="39" spans="1:8" ht="13.5" customHeight="1" x14ac:dyDescent="0.25">
      <c r="A39" s="149" t="s">
        <v>143</v>
      </c>
      <c r="B39" s="148"/>
      <c r="C39" s="7"/>
      <c r="D39" s="7">
        <v>-2.06</v>
      </c>
      <c r="E39" s="7">
        <v>23.88</v>
      </c>
      <c r="F39" s="7">
        <v>23.03</v>
      </c>
      <c r="G39" s="7">
        <v>23.03</v>
      </c>
      <c r="H39" s="35">
        <f t="shared" ref="H39:H42" si="20">F39-E39+D39-G39+F39</f>
        <v>-2.9099999999999966</v>
      </c>
    </row>
    <row r="40" spans="1:8" ht="13.5" customHeight="1" x14ac:dyDescent="0.25">
      <c r="A40" s="149" t="s">
        <v>145</v>
      </c>
      <c r="B40" s="148"/>
      <c r="C40" s="7"/>
      <c r="D40" s="7">
        <v>0</v>
      </c>
      <c r="E40" s="7">
        <v>0</v>
      </c>
      <c r="F40" s="7">
        <v>0</v>
      </c>
      <c r="G40" s="7">
        <v>0</v>
      </c>
      <c r="H40" s="35">
        <f t="shared" si="20"/>
        <v>0</v>
      </c>
    </row>
    <row r="41" spans="1:8" ht="13.5" customHeight="1" x14ac:dyDescent="0.25">
      <c r="A41" s="149" t="s">
        <v>146</v>
      </c>
      <c r="B41" s="148"/>
      <c r="C41" s="7"/>
      <c r="D41" s="7">
        <v>-8.32</v>
      </c>
      <c r="E41" s="7">
        <v>78.7</v>
      </c>
      <c r="F41" s="7">
        <v>75.83</v>
      </c>
      <c r="G41" s="7">
        <v>75.83</v>
      </c>
      <c r="H41" s="35">
        <f t="shared" si="20"/>
        <v>-11.190000000000012</v>
      </c>
    </row>
    <row r="42" spans="1:8" ht="13.5" customHeight="1" x14ac:dyDescent="0.25">
      <c r="A42" s="149" t="s">
        <v>144</v>
      </c>
      <c r="B42" s="148"/>
      <c r="C42" s="7"/>
      <c r="D42" s="7">
        <v>-0.8</v>
      </c>
      <c r="E42" s="7">
        <v>11.42</v>
      </c>
      <c r="F42" s="7">
        <v>10.9</v>
      </c>
      <c r="G42" s="7">
        <v>10.9</v>
      </c>
      <c r="H42" s="35">
        <f t="shared" si="20"/>
        <v>-1.3200000000000003</v>
      </c>
    </row>
    <row r="43" spans="1:8" ht="16.5" customHeight="1" x14ac:dyDescent="0.25">
      <c r="A43" s="146" t="s">
        <v>130</v>
      </c>
      <c r="B43" s="148"/>
      <c r="C43" s="7"/>
      <c r="D43" s="7"/>
      <c r="E43" s="35">
        <f>E8+E33+E37</f>
        <v>2476.6</v>
      </c>
      <c r="F43" s="35">
        <f t="shared" ref="F43:G43" si="21">F8+F33+F37</f>
        <v>2483.84</v>
      </c>
      <c r="G43" s="35">
        <f t="shared" si="21"/>
        <v>2221.8500000000004</v>
      </c>
      <c r="H43" s="7"/>
    </row>
    <row r="44" spans="1:8" ht="13.5" customHeight="1" x14ac:dyDescent="0.25">
      <c r="A44" s="146" t="s">
        <v>129</v>
      </c>
      <c r="B44" s="147"/>
      <c r="C44" s="7"/>
      <c r="D44" s="7"/>
      <c r="E44" s="7"/>
      <c r="F44" s="7"/>
      <c r="G44" s="74"/>
      <c r="H44" s="7"/>
    </row>
    <row r="45" spans="1:8" ht="24" customHeight="1" x14ac:dyDescent="0.25">
      <c r="A45" s="158" t="s">
        <v>149</v>
      </c>
      <c r="B45" s="123"/>
      <c r="C45" s="69"/>
      <c r="D45" s="69">
        <v>59.1</v>
      </c>
      <c r="E45" s="69">
        <v>26.58</v>
      </c>
      <c r="F45" s="69">
        <v>26.58</v>
      </c>
      <c r="G45" s="68">
        <v>4.51</v>
      </c>
      <c r="H45" s="7">
        <f t="shared" ref="H45:H52" si="22">F45-E45+D45-G45+F45</f>
        <v>81.17</v>
      </c>
    </row>
    <row r="46" spans="1:8" ht="14.25" customHeight="1" x14ac:dyDescent="0.25">
      <c r="A46" s="46" t="s">
        <v>83</v>
      </c>
      <c r="B46" s="47"/>
      <c r="C46" s="86"/>
      <c r="D46" s="86">
        <v>59.7</v>
      </c>
      <c r="E46" s="86">
        <f>E45-E47</f>
        <v>22.07</v>
      </c>
      <c r="F46" s="86">
        <f>F45-F47</f>
        <v>22.07</v>
      </c>
      <c r="G46" s="85">
        <v>0</v>
      </c>
      <c r="H46" s="7">
        <f t="shared" si="22"/>
        <v>81.77000000000001</v>
      </c>
    </row>
    <row r="47" spans="1:8" ht="15" customHeight="1" x14ac:dyDescent="0.25">
      <c r="A47" s="71" t="s">
        <v>62</v>
      </c>
      <c r="B47" s="70"/>
      <c r="C47" s="7"/>
      <c r="D47" s="7">
        <v>-0.6</v>
      </c>
      <c r="E47" s="7">
        <v>4.51</v>
      </c>
      <c r="F47" s="7">
        <v>4.51</v>
      </c>
      <c r="G47" s="67">
        <v>4.51</v>
      </c>
      <c r="H47" s="7">
        <f t="shared" si="22"/>
        <v>-0.59999999999999964</v>
      </c>
    </row>
    <row r="48" spans="1:8" ht="24.75" customHeight="1" x14ac:dyDescent="0.25">
      <c r="A48" s="158" t="s">
        <v>150</v>
      </c>
      <c r="B48" s="123"/>
      <c r="C48" s="69"/>
      <c r="D48" s="69">
        <v>182.93</v>
      </c>
      <c r="E48" s="69">
        <v>302.83</v>
      </c>
      <c r="F48" s="86">
        <v>307.13</v>
      </c>
      <c r="G48" s="68">
        <v>144.35</v>
      </c>
      <c r="H48" s="7">
        <f t="shared" si="22"/>
        <v>350.01</v>
      </c>
    </row>
    <row r="49" spans="1:10" ht="18" customHeight="1" x14ac:dyDescent="0.25">
      <c r="A49" s="46" t="s">
        <v>137</v>
      </c>
      <c r="B49" s="47"/>
      <c r="C49" s="86"/>
      <c r="D49" s="86">
        <v>184.95</v>
      </c>
      <c r="E49" s="86">
        <v>160.5</v>
      </c>
      <c r="F49" s="86">
        <v>162.78</v>
      </c>
      <c r="G49" s="85">
        <v>0</v>
      </c>
      <c r="H49" s="7">
        <f t="shared" si="22"/>
        <v>350.01</v>
      </c>
    </row>
    <row r="50" spans="1:10" ht="14.25" customHeight="1" x14ac:dyDescent="0.25">
      <c r="A50" s="72" t="s">
        <v>126</v>
      </c>
      <c r="B50" s="73"/>
      <c r="C50" s="69"/>
      <c r="D50" s="69">
        <v>-2.02</v>
      </c>
      <c r="E50" s="69">
        <v>142.33000000000001</v>
      </c>
      <c r="F50" s="86">
        <v>144.35</v>
      </c>
      <c r="G50" s="68">
        <v>144.35</v>
      </c>
      <c r="H50" s="7">
        <f t="shared" si="22"/>
        <v>0</v>
      </c>
    </row>
    <row r="51" spans="1:10" ht="15.75" customHeight="1" x14ac:dyDescent="0.25">
      <c r="A51" s="95" t="s">
        <v>151</v>
      </c>
      <c r="B51" s="42"/>
      <c r="C51" s="7">
        <v>150</v>
      </c>
      <c r="D51" s="7">
        <v>12.74</v>
      </c>
      <c r="E51" s="7">
        <v>3.6</v>
      </c>
      <c r="F51" s="7">
        <v>3.6</v>
      </c>
      <c r="G51" s="55">
        <v>0.6</v>
      </c>
      <c r="H51" s="7">
        <f t="shared" si="22"/>
        <v>15.74</v>
      </c>
    </row>
    <row r="52" spans="1:10" ht="18" customHeight="1" x14ac:dyDescent="0.25">
      <c r="A52" s="71" t="s">
        <v>84</v>
      </c>
      <c r="B52" s="70"/>
      <c r="C52" s="7">
        <v>25</v>
      </c>
      <c r="D52" s="7">
        <v>0</v>
      </c>
      <c r="E52" s="7">
        <v>0.6</v>
      </c>
      <c r="F52" s="7">
        <v>0.6</v>
      </c>
      <c r="G52" s="67">
        <v>0.6</v>
      </c>
      <c r="H52" s="7">
        <f t="shared" si="22"/>
        <v>0</v>
      </c>
    </row>
    <row r="53" spans="1:10" ht="18" customHeight="1" x14ac:dyDescent="0.25">
      <c r="A53" s="95" t="s">
        <v>138</v>
      </c>
      <c r="B53" s="96"/>
      <c r="C53" s="35"/>
      <c r="D53" s="35"/>
      <c r="E53" s="35">
        <f>E45+E48+E51</f>
        <v>333.01</v>
      </c>
      <c r="F53" s="35">
        <f>F45+F48+F51</f>
        <v>337.31</v>
      </c>
      <c r="G53" s="35">
        <f>G45+G48+G51</f>
        <v>149.45999999999998</v>
      </c>
      <c r="H53" s="35"/>
    </row>
    <row r="54" spans="1:10" ht="17.25" customHeight="1" x14ac:dyDescent="0.25">
      <c r="A54" s="146" t="s">
        <v>130</v>
      </c>
      <c r="B54" s="147"/>
      <c r="C54" s="7"/>
      <c r="D54" s="7"/>
      <c r="E54" s="35">
        <f>E43+E53</f>
        <v>2809.6099999999997</v>
      </c>
      <c r="F54" s="35">
        <f>F43+F53</f>
        <v>2821.15</v>
      </c>
      <c r="G54" s="35">
        <f>G43+G53</f>
        <v>2371.3100000000004</v>
      </c>
      <c r="H54" s="7"/>
    </row>
    <row r="55" spans="1:10" ht="21.75" customHeight="1" x14ac:dyDescent="0.25">
      <c r="A55" s="162" t="s">
        <v>136</v>
      </c>
      <c r="B55" s="163"/>
      <c r="C55" s="90"/>
      <c r="D55" s="90">
        <v>-352.72</v>
      </c>
      <c r="E55" s="91"/>
      <c r="F55" s="91"/>
      <c r="G55" s="90"/>
      <c r="H55" s="90">
        <f>F54-E54+D55+F54-G54</f>
        <v>108.65999999999985</v>
      </c>
    </row>
    <row r="56" spans="1:10" ht="20.25" customHeight="1" x14ac:dyDescent="0.25">
      <c r="A56" s="162" t="s">
        <v>156</v>
      </c>
      <c r="B56" s="162"/>
      <c r="C56" s="92"/>
      <c r="D56" s="92"/>
      <c r="E56" s="93"/>
      <c r="F56" s="94"/>
      <c r="G56" s="94"/>
      <c r="H56" s="93">
        <f>H57+H58</f>
        <v>108.66000000000037</v>
      </c>
    </row>
    <row r="57" spans="1:10" ht="17.25" customHeight="1" x14ac:dyDescent="0.25">
      <c r="A57" s="162" t="s">
        <v>134</v>
      </c>
      <c r="B57" s="164"/>
      <c r="C57" s="92"/>
      <c r="D57" s="92"/>
      <c r="E57" s="93"/>
      <c r="F57" s="94"/>
      <c r="G57" s="94"/>
      <c r="H57" s="93">
        <f>H34+H46+H48+H51</f>
        <v>512.16300000000024</v>
      </c>
      <c r="J57" s="100"/>
    </row>
    <row r="58" spans="1:10" ht="15" customHeight="1" x14ac:dyDescent="0.25">
      <c r="A58" s="162" t="s">
        <v>135</v>
      </c>
      <c r="B58" s="123"/>
      <c r="C58" s="92"/>
      <c r="D58" s="92"/>
      <c r="E58" s="93"/>
      <c r="F58" s="94"/>
      <c r="G58" s="94"/>
      <c r="H58" s="93">
        <f>H8+H35+H37+H47</f>
        <v>-403.50299999999987</v>
      </c>
    </row>
    <row r="59" spans="1:10" ht="34.5" customHeight="1" x14ac:dyDescent="0.25">
      <c r="A59" s="160"/>
      <c r="B59" s="161"/>
      <c r="C59" s="161"/>
      <c r="D59" s="161"/>
      <c r="E59" s="161"/>
      <c r="F59" s="161"/>
      <c r="G59" s="161"/>
      <c r="H59" s="161"/>
    </row>
    <row r="60" spans="1:10" ht="1.5" customHeight="1" x14ac:dyDescent="0.25">
      <c r="A60" s="161"/>
      <c r="B60" s="161"/>
      <c r="C60" s="161"/>
      <c r="D60" s="161"/>
      <c r="E60" s="161"/>
      <c r="F60" s="161"/>
      <c r="G60" s="161"/>
      <c r="H60" s="161"/>
    </row>
    <row r="61" spans="1:10" s="82" customFormat="1" ht="15" hidden="1" customHeight="1" x14ac:dyDescent="0.25"/>
    <row r="62" spans="1:10" s="82" customFormat="1" ht="14.25" hidden="1" customHeight="1" x14ac:dyDescent="0.25">
      <c r="A62" s="81"/>
      <c r="B62" s="81"/>
      <c r="C62" s="81"/>
      <c r="D62" s="81"/>
      <c r="E62" s="81"/>
      <c r="F62" s="81"/>
      <c r="G62" s="81"/>
      <c r="H62" s="81"/>
    </row>
    <row r="63" spans="1:10" s="81" customFormat="1" ht="21" customHeight="1" x14ac:dyDescent="0.25">
      <c r="A63" s="21" t="s">
        <v>157</v>
      </c>
      <c r="B63" s="34"/>
      <c r="C63" s="34"/>
      <c r="D63" s="23"/>
      <c r="E63" s="23"/>
      <c r="F63" s="23"/>
      <c r="G63" s="23"/>
      <c r="H63"/>
    </row>
    <row r="64" spans="1:10" x14ac:dyDescent="0.25">
      <c r="A64" s="139" t="s">
        <v>67</v>
      </c>
      <c r="B64" s="132"/>
      <c r="C64" s="132"/>
      <c r="D64" s="141"/>
      <c r="E64" s="37" t="s">
        <v>68</v>
      </c>
      <c r="F64" s="37" t="s">
        <v>69</v>
      </c>
      <c r="G64" s="37" t="s">
        <v>139</v>
      </c>
      <c r="H64" s="89"/>
    </row>
    <row r="65" spans="1:9" x14ac:dyDescent="0.25">
      <c r="A65" s="165" t="s">
        <v>164</v>
      </c>
      <c r="B65" s="166"/>
      <c r="C65" s="166"/>
      <c r="D65" s="148"/>
      <c r="E65" s="38">
        <v>43221</v>
      </c>
      <c r="F65" s="37">
        <v>1</v>
      </c>
      <c r="G65" s="37">
        <v>32.020000000000003</v>
      </c>
      <c r="H65" s="79" t="s">
        <v>165</v>
      </c>
    </row>
    <row r="66" spans="1:9" x14ac:dyDescent="0.25">
      <c r="A66" s="159" t="s">
        <v>160</v>
      </c>
      <c r="B66" s="134"/>
      <c r="C66" s="134"/>
      <c r="D66" s="130"/>
      <c r="E66" s="38">
        <v>43313</v>
      </c>
      <c r="F66" s="37" t="s">
        <v>161</v>
      </c>
      <c r="G66" s="39">
        <v>26.26</v>
      </c>
      <c r="H66" s="6" t="s">
        <v>147</v>
      </c>
      <c r="I66" s="19"/>
    </row>
    <row r="67" spans="1:9" x14ac:dyDescent="0.25">
      <c r="A67" s="159" t="s">
        <v>124</v>
      </c>
      <c r="B67" s="134"/>
      <c r="C67" s="134"/>
      <c r="D67" s="130"/>
      <c r="E67" s="38">
        <v>43191</v>
      </c>
      <c r="F67" s="37" t="s">
        <v>125</v>
      </c>
      <c r="G67" s="39">
        <v>1.22</v>
      </c>
      <c r="H67" s="6" t="s">
        <v>131</v>
      </c>
      <c r="I67" s="19"/>
    </row>
    <row r="68" spans="1:9" x14ac:dyDescent="0.25">
      <c r="A68" s="159" t="s">
        <v>162</v>
      </c>
      <c r="B68" s="134"/>
      <c r="C68" s="134"/>
      <c r="D68" s="130"/>
      <c r="E68" s="38">
        <v>43405</v>
      </c>
      <c r="F68" s="37" t="s">
        <v>163</v>
      </c>
      <c r="G68" s="39">
        <v>156.76</v>
      </c>
      <c r="H68" s="6" t="s">
        <v>147</v>
      </c>
      <c r="I68" s="19"/>
    </row>
    <row r="69" spans="1:9" x14ac:dyDescent="0.25">
      <c r="A69" s="159" t="s">
        <v>158</v>
      </c>
      <c r="B69" s="134"/>
      <c r="C69" s="134"/>
      <c r="D69" s="130"/>
      <c r="E69" s="38">
        <v>43282</v>
      </c>
      <c r="F69" s="37" t="s">
        <v>159</v>
      </c>
      <c r="G69" s="39">
        <v>95.69</v>
      </c>
      <c r="H69" s="6" t="s">
        <v>148</v>
      </c>
      <c r="I69" s="19"/>
    </row>
    <row r="70" spans="1:9" ht="17.25" customHeight="1" x14ac:dyDescent="0.25">
      <c r="A70" s="159" t="s">
        <v>8</v>
      </c>
      <c r="B70" s="134"/>
      <c r="C70" s="134"/>
      <c r="D70" s="130"/>
      <c r="E70" s="38"/>
      <c r="F70" s="37"/>
      <c r="G70" s="39">
        <f>SUM(G65:G69)</f>
        <v>311.95</v>
      </c>
      <c r="H70" s="89"/>
      <c r="I70" s="19"/>
    </row>
    <row r="71" spans="1:9" x14ac:dyDescent="0.25">
      <c r="A71" s="21" t="s">
        <v>54</v>
      </c>
      <c r="D71" s="23"/>
      <c r="E71" s="23"/>
      <c r="F71" s="23"/>
      <c r="G71" s="23"/>
    </row>
    <row r="72" spans="1:9" x14ac:dyDescent="0.25">
      <c r="A72" s="21" t="s">
        <v>55</v>
      </c>
      <c r="D72" s="23"/>
      <c r="E72" s="23"/>
      <c r="F72" s="23"/>
      <c r="G72" s="23"/>
    </row>
    <row r="73" spans="1:9" ht="39" x14ac:dyDescent="0.25">
      <c r="A73" s="139" t="s">
        <v>71</v>
      </c>
      <c r="B73" s="132"/>
      <c r="C73" s="132"/>
      <c r="D73" s="132"/>
      <c r="E73" s="141"/>
      <c r="F73" s="41" t="s">
        <v>69</v>
      </c>
      <c r="G73" s="40" t="s">
        <v>70</v>
      </c>
    </row>
    <row r="74" spans="1:9" ht="23.25" customHeight="1" x14ac:dyDescent="0.25">
      <c r="A74" s="159" t="s">
        <v>72</v>
      </c>
      <c r="B74" s="134"/>
      <c r="C74" s="134"/>
      <c r="D74" s="134"/>
      <c r="E74" s="130"/>
      <c r="F74" s="37">
        <v>9</v>
      </c>
      <c r="G74" s="37">
        <v>6216.73</v>
      </c>
    </row>
    <row r="75" spans="1:9" x14ac:dyDescent="0.25">
      <c r="A75" s="49"/>
      <c r="B75" s="50"/>
      <c r="C75" s="50"/>
      <c r="D75" s="50"/>
      <c r="E75" s="50"/>
      <c r="F75" s="51"/>
      <c r="G75" s="51"/>
    </row>
    <row r="76" spans="1:9" x14ac:dyDescent="0.25">
      <c r="A76" s="52" t="s">
        <v>85</v>
      </c>
      <c r="B76" s="53"/>
      <c r="C76" s="53"/>
      <c r="D76" s="53"/>
      <c r="E76" s="53"/>
      <c r="F76" s="37"/>
      <c r="G76" s="37"/>
    </row>
    <row r="77" spans="1:9" x14ac:dyDescent="0.25">
      <c r="A77" s="139" t="s">
        <v>86</v>
      </c>
      <c r="B77" s="140"/>
      <c r="C77" s="107" t="s">
        <v>87</v>
      </c>
      <c r="D77" s="140"/>
      <c r="E77" s="37" t="s">
        <v>88</v>
      </c>
      <c r="F77" s="37" t="s">
        <v>89</v>
      </c>
      <c r="G77" s="37" t="s">
        <v>90</v>
      </c>
    </row>
    <row r="78" spans="1:9" x14ac:dyDescent="0.25">
      <c r="A78" s="139" t="s">
        <v>105</v>
      </c>
      <c r="B78" s="140"/>
      <c r="C78" s="107" t="s">
        <v>66</v>
      </c>
      <c r="D78" s="141"/>
      <c r="E78" s="37">
        <v>1</v>
      </c>
      <c r="F78" s="37" t="s">
        <v>66</v>
      </c>
      <c r="G78" s="37" t="s">
        <v>66</v>
      </c>
    </row>
    <row r="79" spans="1:9" ht="1.5" customHeight="1" x14ac:dyDescent="0.25">
      <c r="A79" s="64"/>
      <c r="B79" s="65"/>
      <c r="C79" s="65"/>
      <c r="D79" s="65"/>
      <c r="E79" s="65"/>
      <c r="F79" s="65"/>
      <c r="G79" s="65"/>
    </row>
    <row r="80" spans="1:9" ht="13.5" customHeight="1" x14ac:dyDescent="0.25">
      <c r="A80" s="88"/>
      <c r="B80" s="87"/>
      <c r="C80" s="87"/>
      <c r="D80" s="87"/>
      <c r="E80" s="87"/>
      <c r="F80" s="87"/>
      <c r="G80" s="87"/>
    </row>
    <row r="81" spans="1:7" x14ac:dyDescent="0.25">
      <c r="A81" s="128" t="s">
        <v>168</v>
      </c>
      <c r="B81" s="127"/>
      <c r="C81" s="127"/>
      <c r="D81" s="127"/>
      <c r="E81" s="127"/>
      <c r="F81" s="127"/>
      <c r="G81" s="127"/>
    </row>
    <row r="82" spans="1:7" x14ac:dyDescent="0.25">
      <c r="A82" s="137" t="s">
        <v>152</v>
      </c>
      <c r="B82" s="138"/>
      <c r="C82" s="138"/>
      <c r="D82" s="138"/>
      <c r="E82" s="138"/>
      <c r="F82" s="138"/>
      <c r="G82" s="138"/>
    </row>
    <row r="83" spans="1:7" x14ac:dyDescent="0.25">
      <c r="A83" s="138"/>
      <c r="B83" s="138"/>
      <c r="C83" s="138"/>
      <c r="D83" s="138"/>
      <c r="E83" s="138"/>
      <c r="F83" s="138"/>
      <c r="G83" s="138"/>
    </row>
    <row r="84" spans="1:7" ht="35.25" customHeight="1" x14ac:dyDescent="0.25">
      <c r="A84" s="121" t="s">
        <v>169</v>
      </c>
      <c r="B84" s="121"/>
      <c r="C84" s="121"/>
      <c r="D84" s="121"/>
      <c r="E84" s="121"/>
      <c r="F84" s="121"/>
      <c r="G84" s="121"/>
    </row>
    <row r="85" spans="1:7" hidden="1" x14ac:dyDescent="0.25">
      <c r="A85" s="66"/>
      <c r="B85" s="66"/>
      <c r="C85" s="66"/>
      <c r="D85" s="66"/>
      <c r="E85" s="66"/>
      <c r="F85" s="66"/>
      <c r="G85" s="66"/>
    </row>
    <row r="86" spans="1:7" x14ac:dyDescent="0.25">
      <c r="A86" s="106"/>
      <c r="B86" s="106"/>
      <c r="C86" s="106"/>
      <c r="D86" s="106"/>
      <c r="E86" s="106"/>
      <c r="F86" s="106"/>
      <c r="G86" s="106"/>
    </row>
    <row r="87" spans="1:7" x14ac:dyDescent="0.25">
      <c r="A87" s="126" t="s">
        <v>91</v>
      </c>
      <c r="B87" s="127"/>
      <c r="C87" s="127"/>
      <c r="D87" s="65"/>
      <c r="E87" s="65"/>
      <c r="F87" s="65"/>
      <c r="G87" s="65"/>
    </row>
    <row r="88" spans="1:7" x14ac:dyDescent="0.25">
      <c r="A88" s="23" t="s">
        <v>92</v>
      </c>
      <c r="B88" s="54"/>
      <c r="E88" s="23" t="s">
        <v>94</v>
      </c>
    </row>
    <row r="89" spans="1:7" ht="14.25" customHeight="1" x14ac:dyDescent="0.25">
      <c r="A89" s="23" t="s">
        <v>93</v>
      </c>
      <c r="B89" s="54"/>
      <c r="F89" s="43"/>
    </row>
    <row r="90" spans="1:7" ht="6.75" hidden="1" customHeight="1" x14ac:dyDescent="0.25">
      <c r="A90" s="23"/>
      <c r="B90" s="54"/>
    </row>
    <row r="91" spans="1:7" x14ac:dyDescent="0.25">
      <c r="A91" s="19" t="s">
        <v>95</v>
      </c>
    </row>
    <row r="92" spans="1:7" x14ac:dyDescent="0.25">
      <c r="A92" s="19" t="s">
        <v>96</v>
      </c>
    </row>
    <row r="93" spans="1:7" x14ac:dyDescent="0.25">
      <c r="A93" s="19" t="s">
        <v>97</v>
      </c>
    </row>
    <row r="94" spans="1:7" x14ac:dyDescent="0.25">
      <c r="A94" s="19" t="s">
        <v>98</v>
      </c>
    </row>
    <row r="95" spans="1:7" x14ac:dyDescent="0.25">
      <c r="A95" s="19"/>
    </row>
  </sheetData>
  <mergeCells count="55">
    <mergeCell ref="A73:E73"/>
    <mergeCell ref="A74:E74"/>
    <mergeCell ref="A67:D67"/>
    <mergeCell ref="A68:D68"/>
    <mergeCell ref="A69:D69"/>
    <mergeCell ref="A45:B45"/>
    <mergeCell ref="A48:B48"/>
    <mergeCell ref="A66:D66"/>
    <mergeCell ref="A64:D64"/>
    <mergeCell ref="A70:D70"/>
    <mergeCell ref="A59:H60"/>
    <mergeCell ref="A54:B54"/>
    <mergeCell ref="A55:B55"/>
    <mergeCell ref="A56:B56"/>
    <mergeCell ref="A57:B57"/>
    <mergeCell ref="A58:B58"/>
    <mergeCell ref="A65:D65"/>
    <mergeCell ref="A23:B23"/>
    <mergeCell ref="A21:B21"/>
    <mergeCell ref="A37:B37"/>
    <mergeCell ref="A14:B14"/>
    <mergeCell ref="A15:B15"/>
    <mergeCell ref="A17:B17"/>
    <mergeCell ref="A18:B18"/>
    <mergeCell ref="A20:B20"/>
    <mergeCell ref="A27:B28"/>
    <mergeCell ref="C27:C28"/>
    <mergeCell ref="F27:F28"/>
    <mergeCell ref="A35:B35"/>
    <mergeCell ref="A44:B44"/>
    <mergeCell ref="A43:B43"/>
    <mergeCell ref="E27:E28"/>
    <mergeCell ref="A39:B39"/>
    <mergeCell ref="A40:B40"/>
    <mergeCell ref="A41:B41"/>
    <mergeCell ref="A42:B42"/>
    <mergeCell ref="D27:D28"/>
    <mergeCell ref="A31:B31"/>
    <mergeCell ref="A33:B33"/>
    <mergeCell ref="A84:G84"/>
    <mergeCell ref="A4:B4"/>
    <mergeCell ref="H27:H28"/>
    <mergeCell ref="A87:C87"/>
    <mergeCell ref="A81:G81"/>
    <mergeCell ref="A8:B8"/>
    <mergeCell ref="A10:B10"/>
    <mergeCell ref="A11:H11"/>
    <mergeCell ref="A12:B12"/>
    <mergeCell ref="A82:G83"/>
    <mergeCell ref="A77:B77"/>
    <mergeCell ref="A78:B78"/>
    <mergeCell ref="C77:D77"/>
    <mergeCell ref="C78:D78"/>
    <mergeCell ref="G27:G28"/>
    <mergeCell ref="A26:B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ЭкОтдел</cp:lastModifiedBy>
  <cp:lastPrinted>2019-01-21T23:46:28Z</cp:lastPrinted>
  <dcterms:created xsi:type="dcterms:W3CDTF">2013-02-18T04:38:06Z</dcterms:created>
  <dcterms:modified xsi:type="dcterms:W3CDTF">2019-04-04T05:43:33Z</dcterms:modified>
</cp:coreProperties>
</file>