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8" i="8"/>
  <c r="E8"/>
  <c r="H8"/>
  <c r="H37"/>
  <c r="H36"/>
  <c r="G43"/>
  <c r="F27"/>
  <c r="E27"/>
  <c r="G27"/>
  <c r="H27"/>
  <c r="H32"/>
  <c r="H31"/>
  <c r="H30"/>
  <c r="H29"/>
  <c r="F26"/>
  <c r="E26"/>
  <c r="G26"/>
  <c r="H26"/>
  <c r="G24"/>
  <c r="G8"/>
  <c r="G33"/>
  <c r="F33"/>
  <c r="E33"/>
  <c r="F21"/>
  <c r="E21"/>
  <c r="H24"/>
  <c r="H35"/>
  <c r="D3"/>
  <c r="D34"/>
  <c r="H34"/>
  <c r="G21"/>
  <c r="G18"/>
  <c r="G15"/>
  <c r="G12"/>
  <c r="E25"/>
  <c r="C23"/>
  <c r="C22"/>
  <c r="C20"/>
  <c r="C19"/>
  <c r="C17"/>
  <c r="C16"/>
  <c r="F25"/>
  <c r="H25"/>
  <c r="F23"/>
  <c r="F22"/>
  <c r="E23"/>
  <c r="E22"/>
  <c r="D23"/>
  <c r="D22"/>
  <c r="H21"/>
  <c r="F20"/>
  <c r="F19"/>
  <c r="E20"/>
  <c r="E19"/>
  <c r="D20"/>
  <c r="D19"/>
  <c r="H18"/>
  <c r="F17"/>
  <c r="E17"/>
  <c r="E16"/>
  <c r="D17"/>
  <c r="D16"/>
  <c r="H15"/>
  <c r="F14"/>
  <c r="F13"/>
  <c r="E14"/>
  <c r="E13"/>
  <c r="D14"/>
  <c r="D13"/>
  <c r="H12"/>
  <c r="F10"/>
  <c r="F9"/>
  <c r="E10"/>
  <c r="E9"/>
  <c r="D10"/>
  <c r="D9"/>
  <c r="G23"/>
  <c r="G22"/>
  <c r="G20"/>
  <c r="G19"/>
  <c r="G17"/>
  <c r="G16"/>
  <c r="G14"/>
  <c r="G13"/>
  <c r="G10"/>
  <c r="G9"/>
  <c r="C26"/>
  <c r="C25"/>
  <c r="C14"/>
  <c r="C13"/>
  <c r="C10"/>
  <c r="C9"/>
  <c r="H17"/>
  <c r="F16"/>
  <c r="H16"/>
  <c r="H13"/>
  <c r="H9"/>
  <c r="H19"/>
  <c r="H22"/>
  <c r="H14"/>
  <c r="H20"/>
  <c r="H10"/>
  <c r="H23"/>
</calcChain>
</file>

<file path=xl/sharedStrings.xml><?xml version="1.0" encoding="utf-8"?>
<sst xmlns="http://schemas.openxmlformats.org/spreadsheetml/2006/main" count="177" uniqueCount="155">
  <si>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</si>
  <si>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</si>
  <si>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</si>
  <si>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</si>
  <si>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</si>
  <si>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</si>
  <si>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</si>
  <si>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</si>
  <si>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</si>
  <si>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</si>
  <si>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</si>
  <si>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</si>
  <si>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</si>
  <si>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</si>
  <si>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</si>
  <si>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</si>
  <si>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</si>
  <si>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</si>
  <si>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</si>
  <si>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</si>
  <si>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</si>
  <si>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</si>
  <si>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</si>
  <si>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</si>
  <si>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</si>
  <si>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</si>
  <si>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</si>
  <si>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</si>
  <si>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</si>
  <si>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</si>
  <si>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</si>
  <si>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</si>
  <si>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</si>
  <si>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</si>
  <si>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</si>
  <si>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</si>
  <si>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</si>
  <si>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</si>
  <si>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</si>
  <si>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</si>
  <si>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</si>
  <si>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</si>
  <si>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</si>
  <si>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</si>
  <si>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</si>
  <si>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</si>
  <si>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</si>
  <si>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</si>
  <si>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</si>
  <si>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</si>
  <si>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</si>
  <si>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</si>
  <si>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</si>
  <si>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</si>
  <si>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</si>
  <si>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</si>
  <si>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</si>
  <si>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</si>
  <si>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</si>
  <si>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</si>
  <si>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</si>
  <si>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</si>
  <si>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</si>
  <si>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</si>
  <si>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</si>
  <si>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</si>
  <si>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</si>
  <si>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</si>
  <si>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</si>
  <si>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</si>
  <si>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</si>
  <si>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</si>
  <si>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</si>
  <si>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</si>
  <si>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</si>
  <si>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1.4 Вывоз и утилизация ТБО</t>
  </si>
  <si>
    <t>ук-1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</si>
  <si>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</si>
  <si>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</si>
  <si>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</si>
  <si>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</si>
  <si>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</si>
  <si>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</si>
  <si>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</si>
  <si>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</si>
  <si>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</si>
  <si>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района-1":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</si>
  <si>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</si>
  <si>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</si>
  <si>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Договор управления</t>
  </si>
  <si>
    <t>Зейская, 4/2 кор. 0</t>
  </si>
  <si>
    <t>2-441-335</t>
  </si>
  <si>
    <t>1993 год</t>
  </si>
  <si>
    <t>01.11.2008г.</t>
  </si>
  <si>
    <t>uklr2006@mail.ru</t>
  </si>
  <si>
    <t>ул. Зейская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</si>
  <si>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</si>
  <si>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</si>
  <si>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</si>
  <si>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</si>
  <si>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</si>
  <si>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</si>
  <si>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</si>
  <si>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</si>
  <si>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</si>
  <si>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</si>
  <si>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</si>
  <si>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</si>
  <si>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</si>
  <si>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</si>
  <si>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</si>
  <si>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</si>
  <si>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"Территория"</t>
  </si>
  <si>
    <t>ООО "Жилспецсервис"</t>
  </si>
  <si>
    <t>ул. Луговая,75/а</t>
  </si>
  <si>
    <t>ООО " Лифт- ДВ"</t>
  </si>
  <si>
    <t>2-223-142</t>
  </si>
  <si>
    <t>1 734,46 м2</t>
  </si>
  <si>
    <t>0 лифт</t>
  </si>
  <si>
    <t>0 м/провод</t>
  </si>
  <si>
    <t xml:space="preserve">                                                     № 4/2 корп.0</t>
  </si>
  <si>
    <t>1-6 этаж</t>
  </si>
  <si>
    <t>6 входов</t>
  </si>
  <si>
    <t>ул. Тунгусская, 8</t>
  </si>
  <si>
    <t>Примечание: В отчете отражен тариф действующий с 01.05.2014г.</t>
  </si>
  <si>
    <t>Колличество проживающих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</si>
  <si>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</si>
  <si>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</si>
  <si>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</si>
  <si>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</si>
  <si>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</si>
  <si>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</si>
  <si>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*</t>
  </si>
  <si>
    <t>ООО " Восток Мегаполис "</t>
  </si>
  <si>
    <t xml:space="preserve">                       Отчет ООО "Управляющей компании Ленинского района-1"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</si>
  <si>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</si>
  <si>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</si>
  <si>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>переходящие остатки д/ср-в на конец 2017г.</t>
  </si>
  <si>
    <t>переходящие остатки д/ср-в на начало 01.01. 2017г.</t>
  </si>
  <si>
    <t xml:space="preserve"> начисления и фактическое поступление средств по статьям затрат за 2017 г.(тыс.р.)</t>
  </si>
  <si>
    <t>1.Отчет об исполнении договора управления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</si>
  <si>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</si>
  <si>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</si>
  <si>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</si>
  <si>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</si>
  <si>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</si>
  <si>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</si>
  <si>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Замена трансформаторов тока системы электроснабжения</t>
  </si>
  <si>
    <t>сентябрь</t>
  </si>
  <si>
    <t>6 шт.</t>
  </si>
  <si>
    <t>Жилспецсервис</t>
  </si>
  <si>
    <t>октябрь</t>
  </si>
  <si>
    <t xml:space="preserve">Благоустройство зданий </t>
  </si>
  <si>
    <t>Управляющая компания предлагает: косметический ремонт подъездов с заменой системы электроснабжения. Собственникам необходимо предоставить  согласованный  протокол на выполнение предложенных или иных необходимых работ.</t>
  </si>
  <si>
    <t xml:space="preserve">ИСХ      40  /  03             от   "  19    "      марта          2018г.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</si>
</sst>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64" fontId="3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2" fontId="9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164" fontId="9" fillId="2" borderId="3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0" fillId="2" borderId="0" xfId="0" applyNumberFormat="1" applyFill="1" applyBorder="1" applyAlignment="1"/>
    <xf numFmtId="0" fontId="0" fillId="2" borderId="0" xfId="0" applyFill="1" applyBorder="1" applyAlignment="1">
      <alignment horizontal="center"/>
    </xf>
    <xf numFmtId="0" fontId="12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4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9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2" borderId="0" xfId="0" applyFill="1" applyAlignment="1">
      <alignment wrapText="1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0" fillId="2" borderId="5" xfId="0" applyFill="1" applyBorder="1" applyAlignment="1"/>
    <xf numFmtId="0" fontId="6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2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>
      <selection activeCell="E9" sqref="E9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6">
      <c r="A1" s="2" t="s">
        <v>134</v>
      </c>
      <c r="C1" s="1"/>
    </row>
    <row r="2" spans="1:6" ht="15" customHeight="1">
      <c r="A2" s="2" t="s">
        <v>46</v>
      </c>
      <c r="C2" s="4"/>
      <c r="F2" t="s">
        <v>76</v>
      </c>
    </row>
    <row r="3" spans="1:6" ht="15.75">
      <c r="B3" s="4" t="s">
        <v>120</v>
      </c>
      <c r="C3" s="22" t="s">
        <v>95</v>
      </c>
    </row>
    <row r="4" spans="1:6" ht="14.25" customHeight="1">
      <c r="A4" s="20" t="s">
        <v>154</v>
      </c>
      <c r="B4" s="45"/>
      <c r="C4" s="4"/>
    </row>
    <row r="5" spans="1:6" ht="15" customHeight="1">
      <c r="A5" s="4" t="s">
        <v>8</v>
      </c>
      <c r="C5" s="4"/>
    </row>
    <row r="6" spans="1:6" s="21" customFormat="1" ht="12.75" customHeight="1">
      <c r="A6" s="4" t="s">
        <v>87</v>
      </c>
      <c r="C6" s="19"/>
    </row>
    <row r="7" spans="1:6" s="21" customFormat="1" ht="12.75" customHeight="1">
      <c r="A7" s="5"/>
      <c r="B7"/>
      <c r="C7"/>
      <c r="D7"/>
    </row>
    <row r="8" spans="1:6" s="3" customFormat="1" ht="15" customHeight="1">
      <c r="A8" s="11" t="s">
        <v>0</v>
      </c>
      <c r="B8" s="12" t="s">
        <v>9</v>
      </c>
      <c r="C8" s="25" t="s">
        <v>88</v>
      </c>
      <c r="D8" s="36"/>
    </row>
    <row r="9" spans="1:6" s="3" customFormat="1" ht="12" customHeight="1">
      <c r="A9" s="11" t="s">
        <v>1</v>
      </c>
      <c r="B9" s="12" t="s">
        <v>10</v>
      </c>
      <c r="C9" s="105" t="s">
        <v>11</v>
      </c>
      <c r="D9" s="106"/>
    </row>
    <row r="10" spans="1:6" s="3" customFormat="1" ht="24" customHeight="1">
      <c r="A10" s="11" t="s">
        <v>2</v>
      </c>
      <c r="B10" s="13" t="s">
        <v>12</v>
      </c>
      <c r="C10" s="107" t="s">
        <v>96</v>
      </c>
      <c r="D10" s="108"/>
    </row>
    <row r="11" spans="1:6" s="3" customFormat="1" ht="15" customHeight="1">
      <c r="A11" s="11" t="s">
        <v>3</v>
      </c>
      <c r="B11" s="12" t="s">
        <v>13</v>
      </c>
      <c r="C11" s="105" t="s">
        <v>14</v>
      </c>
      <c r="D11" s="106"/>
    </row>
    <row r="12" spans="1:6" s="3" customFormat="1" ht="17.25" customHeight="1">
      <c r="A12" s="111">
        <v>5</v>
      </c>
      <c r="B12" s="111" t="s">
        <v>97</v>
      </c>
      <c r="C12" s="37" t="s">
        <v>98</v>
      </c>
      <c r="D12" s="38" t="s">
        <v>99</v>
      </c>
    </row>
    <row r="13" spans="1:6" s="3" customFormat="1" ht="14.25" customHeight="1">
      <c r="A13" s="111"/>
      <c r="B13" s="111"/>
      <c r="C13" s="37" t="s">
        <v>100</v>
      </c>
      <c r="D13" s="38" t="s">
        <v>101</v>
      </c>
    </row>
    <row r="14" spans="1:6" s="3" customFormat="1">
      <c r="A14" s="111"/>
      <c r="B14" s="111"/>
      <c r="C14" s="37" t="s">
        <v>102</v>
      </c>
      <c r="D14" s="38" t="s">
        <v>103</v>
      </c>
    </row>
    <row r="15" spans="1:6" s="3" customFormat="1" ht="16.5" customHeight="1">
      <c r="A15" s="111"/>
      <c r="B15" s="111"/>
      <c r="C15" s="37" t="s">
        <v>104</v>
      </c>
      <c r="D15" s="38" t="s">
        <v>105</v>
      </c>
    </row>
    <row r="16" spans="1:6" s="3" customFormat="1" ht="16.5" customHeight="1">
      <c r="A16" s="111"/>
      <c r="B16" s="111"/>
      <c r="C16" s="37" t="s">
        <v>106</v>
      </c>
      <c r="D16" s="38" t="s">
        <v>107</v>
      </c>
    </row>
    <row r="17" spans="1:4" s="5" customFormat="1" ht="15.75" customHeight="1">
      <c r="A17" s="111"/>
      <c r="B17" s="111"/>
      <c r="C17" s="37" t="s">
        <v>108</v>
      </c>
      <c r="D17" s="38" t="s">
        <v>109</v>
      </c>
    </row>
    <row r="18" spans="1:4" s="5" customFormat="1" ht="15.75" customHeight="1">
      <c r="A18" s="111"/>
      <c r="B18" s="111"/>
      <c r="C18" s="39" t="s">
        <v>110</v>
      </c>
      <c r="D18" s="38" t="s">
        <v>111</v>
      </c>
    </row>
    <row r="19" spans="1:4" ht="21.75" customHeight="1">
      <c r="A19" s="11" t="s">
        <v>4</v>
      </c>
      <c r="B19" s="12" t="s">
        <v>15</v>
      </c>
      <c r="C19" s="112" t="s">
        <v>94</v>
      </c>
      <c r="D19" s="113"/>
    </row>
    <row r="20" spans="1:4" s="5" customFormat="1" ht="28.5" customHeight="1">
      <c r="A20" s="11" t="s">
        <v>5</v>
      </c>
      <c r="B20" s="12" t="s">
        <v>16</v>
      </c>
      <c r="C20" s="114" t="s">
        <v>49</v>
      </c>
      <c r="D20" s="115"/>
    </row>
    <row r="21" spans="1:4" s="5" customFormat="1" ht="15" customHeight="1">
      <c r="A21" s="11" t="s">
        <v>6</v>
      </c>
      <c r="B21" s="12" t="s">
        <v>17</v>
      </c>
      <c r="C21" s="107" t="s">
        <v>18</v>
      </c>
      <c r="D21" s="116"/>
    </row>
    <row r="22" spans="1:4" ht="13.5" customHeight="1">
      <c r="A22" s="23"/>
      <c r="B22" s="24"/>
      <c r="C22" s="23"/>
      <c r="D22" s="23"/>
    </row>
    <row r="23" spans="1:4">
      <c r="A23" s="7" t="s">
        <v>19</v>
      </c>
      <c r="B23" s="15"/>
      <c r="C23" s="15"/>
      <c r="D23" s="15"/>
    </row>
    <row r="24" spans="1:4" ht="12.75" customHeight="1">
      <c r="A24" s="14"/>
      <c r="B24" s="15"/>
      <c r="C24" s="15"/>
      <c r="D24" s="15"/>
    </row>
    <row r="25" spans="1:4">
      <c r="A25" s="6"/>
      <c r="B25" s="16" t="s">
        <v>20</v>
      </c>
      <c r="C25" s="35" t="s">
        <v>21</v>
      </c>
      <c r="D25" s="8" t="s">
        <v>22</v>
      </c>
    </row>
    <row r="26" spans="1:4" ht="23.25" customHeight="1">
      <c r="A26" s="102" t="s">
        <v>25</v>
      </c>
      <c r="B26" s="103"/>
      <c r="C26" s="103"/>
      <c r="D26" s="104"/>
    </row>
    <row r="27" spans="1:4" ht="12" customHeight="1">
      <c r="A27" s="32"/>
      <c r="B27" s="33"/>
      <c r="C27" s="33"/>
      <c r="D27" s="34"/>
    </row>
    <row r="28" spans="1:4">
      <c r="A28" s="35">
        <v>1</v>
      </c>
      <c r="B28" s="6" t="s">
        <v>112</v>
      </c>
      <c r="C28" s="6" t="s">
        <v>23</v>
      </c>
      <c r="D28" s="6" t="s">
        <v>24</v>
      </c>
    </row>
    <row r="29" spans="1:4" ht="13.5" customHeight="1">
      <c r="A29" s="18" t="s">
        <v>26</v>
      </c>
      <c r="B29" s="17"/>
      <c r="C29" s="17"/>
      <c r="D29" s="17"/>
    </row>
    <row r="30" spans="1:4">
      <c r="A30" s="35">
        <v>1</v>
      </c>
      <c r="B30" s="6" t="s">
        <v>113</v>
      </c>
      <c r="C30" s="6" t="s">
        <v>114</v>
      </c>
      <c r="D30" s="9" t="s">
        <v>91</v>
      </c>
    </row>
    <row r="31" spans="1:4">
      <c r="A31" s="18" t="s">
        <v>39</v>
      </c>
      <c r="B31" s="17"/>
      <c r="C31" s="17"/>
      <c r="D31" s="17"/>
    </row>
    <row r="32" spans="1:4">
      <c r="A32" s="18" t="s">
        <v>40</v>
      </c>
      <c r="B32" s="17"/>
      <c r="C32" s="17"/>
      <c r="D32" s="17"/>
    </row>
    <row r="33" spans="1:4">
      <c r="A33" s="35">
        <v>1</v>
      </c>
      <c r="B33" s="6" t="s">
        <v>133</v>
      </c>
      <c r="C33" s="6" t="s">
        <v>123</v>
      </c>
      <c r="D33" s="9" t="s">
        <v>27</v>
      </c>
    </row>
    <row r="34" spans="1:4">
      <c r="A34" s="18" t="s">
        <v>28</v>
      </c>
      <c r="B34" s="17"/>
      <c r="C34" s="17"/>
      <c r="D34" s="17"/>
    </row>
    <row r="35" spans="1:4" ht="15" customHeight="1">
      <c r="A35" s="35">
        <v>1</v>
      </c>
      <c r="B35" s="6" t="s">
        <v>115</v>
      </c>
      <c r="C35" s="6" t="s">
        <v>23</v>
      </c>
      <c r="D35" s="6" t="s">
        <v>116</v>
      </c>
    </row>
    <row r="36" spans="1:4">
      <c r="A36" s="18" t="s">
        <v>29</v>
      </c>
      <c r="B36" s="17"/>
      <c r="C36" s="17"/>
      <c r="D36" s="17"/>
    </row>
    <row r="37" spans="1:4">
      <c r="A37" s="35">
        <v>1</v>
      </c>
      <c r="B37" s="6" t="s">
        <v>30</v>
      </c>
      <c r="C37" s="6" t="s">
        <v>23</v>
      </c>
      <c r="D37" s="6" t="s">
        <v>24</v>
      </c>
    </row>
    <row r="38" spans="1:4" ht="11.25" customHeight="1">
      <c r="A38" s="26"/>
      <c r="B38" s="10"/>
      <c r="C38" s="10"/>
      <c r="D38" s="10"/>
    </row>
    <row r="39" spans="1:4" ht="15" customHeight="1">
      <c r="A39" s="4" t="s">
        <v>45</v>
      </c>
      <c r="B39" s="17"/>
      <c r="C39" s="17"/>
      <c r="D39" s="17"/>
    </row>
    <row r="40" spans="1:4">
      <c r="A40" s="35">
        <v>1</v>
      </c>
      <c r="B40" s="6" t="s">
        <v>31</v>
      </c>
      <c r="C40" s="109" t="s">
        <v>92</v>
      </c>
      <c r="D40" s="110"/>
    </row>
    <row r="41" spans="1:4" s="17" customFormat="1" ht="11.25">
      <c r="A41" s="35">
        <v>2</v>
      </c>
      <c r="B41" s="6" t="s">
        <v>33</v>
      </c>
      <c r="C41" s="109" t="s">
        <v>121</v>
      </c>
      <c r="D41" s="110"/>
    </row>
    <row r="42" spans="1:4" ht="15" customHeight="1">
      <c r="A42" s="35">
        <v>3</v>
      </c>
      <c r="B42" s="6" t="s">
        <v>34</v>
      </c>
      <c r="C42" s="109" t="s">
        <v>122</v>
      </c>
      <c r="D42" s="110"/>
    </row>
    <row r="43" spans="1:4">
      <c r="A43" s="35">
        <v>4</v>
      </c>
      <c r="B43" s="6" t="s">
        <v>32</v>
      </c>
      <c r="C43" s="109" t="s">
        <v>118</v>
      </c>
      <c r="D43" s="110"/>
    </row>
    <row r="44" spans="1:4">
      <c r="A44" s="35">
        <v>5</v>
      </c>
      <c r="B44" s="6" t="s">
        <v>35</v>
      </c>
      <c r="C44" s="109" t="s">
        <v>119</v>
      </c>
      <c r="D44" s="110"/>
    </row>
    <row r="45" spans="1:4" ht="15" customHeight="1">
      <c r="A45" s="35">
        <v>6</v>
      </c>
      <c r="B45" s="6" t="s">
        <v>36</v>
      </c>
      <c r="C45" s="109" t="s">
        <v>117</v>
      </c>
      <c r="D45" s="110"/>
    </row>
    <row r="46" spans="1:4">
      <c r="A46" s="35">
        <v>7</v>
      </c>
      <c r="B46" s="6" t="s">
        <v>37</v>
      </c>
      <c r="C46" s="109" t="s">
        <v>50</v>
      </c>
      <c r="D46" s="110"/>
    </row>
    <row r="47" spans="1:4">
      <c r="A47" s="35">
        <v>8</v>
      </c>
      <c r="B47" s="6" t="s">
        <v>38</v>
      </c>
      <c r="C47" s="109"/>
      <c r="D47" s="110"/>
    </row>
    <row r="48" spans="1:4">
      <c r="A48" s="44">
        <v>9</v>
      </c>
      <c r="B48" s="6" t="s">
        <v>125</v>
      </c>
      <c r="C48" s="109">
        <v>33</v>
      </c>
      <c r="D48" s="108"/>
    </row>
    <row r="49" spans="1:4">
      <c r="A49" s="35">
        <v>10</v>
      </c>
      <c r="B49" s="6" t="s">
        <v>89</v>
      </c>
      <c r="C49" s="117" t="s">
        <v>93</v>
      </c>
      <c r="D49" s="110"/>
    </row>
    <row r="50" spans="1:4">
      <c r="A50" s="4"/>
    </row>
    <row r="51" spans="1:4">
      <c r="A51" s="4"/>
    </row>
    <row r="53" spans="1:4">
      <c r="A53" s="40"/>
      <c r="B53" s="40"/>
      <c r="C53" s="30"/>
      <c r="D53" s="41"/>
    </row>
    <row r="54" spans="1:4">
      <c r="A54" s="40"/>
      <c r="B54" s="40"/>
      <c r="C54" s="30"/>
      <c r="D54" s="41"/>
    </row>
    <row r="55" spans="1:4">
      <c r="A55" s="40"/>
      <c r="B55" s="40"/>
      <c r="C55" s="30"/>
      <c r="D55" s="41"/>
    </row>
    <row r="56" spans="1:4">
      <c r="A56" s="40"/>
      <c r="B56" s="40"/>
      <c r="C56" s="30"/>
      <c r="D56" s="41"/>
    </row>
    <row r="57" spans="1:4">
      <c r="A57" s="40"/>
      <c r="B57" s="40"/>
      <c r="C57" s="29"/>
      <c r="D57" s="41"/>
    </row>
    <row r="58" spans="1:4">
      <c r="A58" s="40"/>
      <c r="B58" s="40"/>
      <c r="C58" s="42"/>
      <c r="D58" s="41"/>
    </row>
  </sheetData>
  <mergeCells count="19">
    <mergeCell ref="C47:D47"/>
    <mergeCell ref="C49:D49"/>
    <mergeCell ref="C42:D42"/>
    <mergeCell ref="C43:D43"/>
    <mergeCell ref="C44:D44"/>
    <mergeCell ref="C45:D45"/>
    <mergeCell ref="C46:D46"/>
    <mergeCell ref="C48:D48"/>
    <mergeCell ref="A26:D26"/>
    <mergeCell ref="C9:D9"/>
    <mergeCell ref="C10:D10"/>
    <mergeCell ref="C11:D11"/>
    <mergeCell ref="C41:D41"/>
    <mergeCell ref="C40:D40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8"/>
  <sheetViews>
    <sheetView topLeftCell="A16" workbookViewId="0">
      <selection activeCell="J37" sqref="J37"/>
    </sheetView>
  </sheetViews>
  <sheetFormatPr defaultRowHeight="15"/>
  <cols>
    <col min="1" max="1" width="15.85546875" customWidth="1"/>
    <col min="2" max="2" width="13.42578125" style="27" customWidth="1"/>
    <col min="3" max="3" width="6.7109375" style="31" customWidth="1"/>
    <col min="4" max="4" width="8.28515625" customWidth="1"/>
    <col min="5" max="5" width="9" style="28" customWidth="1"/>
    <col min="6" max="6" width="9.7109375" style="28" customWidth="1"/>
    <col min="7" max="7" width="11.140625" style="28" customWidth="1"/>
    <col min="8" max="8" width="11.42578125" style="28" customWidth="1"/>
  </cols>
  <sheetData>
    <row r="1" spans="1:26">
      <c r="A1" s="4" t="s">
        <v>130</v>
      </c>
      <c r="B1"/>
      <c r="C1" s="28"/>
      <c r="D1" s="28"/>
      <c r="E1"/>
      <c r="F1"/>
      <c r="H1" s="17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16.5" customHeight="1">
      <c r="A2" s="4" t="s">
        <v>140</v>
      </c>
      <c r="B2"/>
      <c r="C2" s="28"/>
      <c r="D2" s="28"/>
      <c r="E2"/>
      <c r="F2"/>
      <c r="H2" s="17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s="53" customFormat="1" ht="24" customHeight="1">
      <c r="A3" s="122" t="s">
        <v>138</v>
      </c>
      <c r="B3" s="122"/>
      <c r="C3" s="46"/>
      <c r="D3" s="47">
        <f>D4+D5</f>
        <v>-29.25</v>
      </c>
      <c r="E3" s="48"/>
      <c r="F3" s="49"/>
      <c r="G3" s="49"/>
      <c r="H3" s="50"/>
      <c r="I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s="53" customFormat="1" ht="15.75" customHeight="1">
      <c r="A4" s="122" t="s">
        <v>128</v>
      </c>
      <c r="B4" s="130"/>
      <c r="C4" s="46"/>
      <c r="D4" s="47">
        <v>95.14</v>
      </c>
      <c r="E4" s="48"/>
      <c r="F4" s="49"/>
      <c r="G4" s="49"/>
      <c r="H4" s="54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s="53" customFormat="1" ht="15.75" customHeight="1">
      <c r="A5" s="122" t="s">
        <v>129</v>
      </c>
      <c r="B5" s="130"/>
      <c r="C5" s="46"/>
      <c r="D5" s="47">
        <v>-124.39</v>
      </c>
      <c r="E5" s="48"/>
      <c r="F5" s="49"/>
      <c r="G5" s="49"/>
      <c r="H5" s="50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s="53" customFormat="1" ht="15" customHeight="1">
      <c r="A6" s="123" t="s">
        <v>139</v>
      </c>
      <c r="B6" s="124"/>
      <c r="C6" s="124"/>
      <c r="D6" s="124"/>
      <c r="E6" s="124"/>
      <c r="F6" s="124"/>
      <c r="G6" s="124"/>
      <c r="H6" s="125"/>
      <c r="I6" s="51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s="53" customFormat="1" ht="56.25" customHeight="1">
      <c r="A7" s="135" t="s">
        <v>57</v>
      </c>
      <c r="B7" s="136"/>
      <c r="C7" s="55" t="s">
        <v>58</v>
      </c>
      <c r="D7" s="56" t="s">
        <v>59</v>
      </c>
      <c r="E7" s="56" t="s">
        <v>60</v>
      </c>
      <c r="F7" s="56" t="s">
        <v>61</v>
      </c>
      <c r="G7" s="57" t="s">
        <v>62</v>
      </c>
      <c r="H7" s="56" t="s">
        <v>63</v>
      </c>
    </row>
    <row r="8" spans="1:26" s="60" customFormat="1" ht="17.25" customHeight="1">
      <c r="A8" s="135" t="s">
        <v>64</v>
      </c>
      <c r="B8" s="136"/>
      <c r="C8" s="49">
        <v>15.12</v>
      </c>
      <c r="D8" s="58">
        <v>-124.39</v>
      </c>
      <c r="E8" s="59">
        <f>E12+E15+E18+E21</f>
        <v>314.26</v>
      </c>
      <c r="F8" s="59">
        <f>F12+F15+F18+F21</f>
        <v>261.96999999999997</v>
      </c>
      <c r="G8" s="48">
        <f>F8</f>
        <v>261.96999999999997</v>
      </c>
      <c r="H8" s="58">
        <f>F8-E8+D8</f>
        <v>-176.68</v>
      </c>
    </row>
    <row r="9" spans="1:26" s="53" customFormat="1">
      <c r="A9" s="61" t="s">
        <v>65</v>
      </c>
      <c r="B9" s="62"/>
      <c r="C9" s="63">
        <f>C8-C10</f>
        <v>13.607999999999999</v>
      </c>
      <c r="D9" s="64">
        <f>D8-D10</f>
        <v>-111.95099999999999</v>
      </c>
      <c r="E9" s="63">
        <f>E8-E10</f>
        <v>282.834</v>
      </c>
      <c r="F9" s="63">
        <f>F8-F10</f>
        <v>235.77299999999997</v>
      </c>
      <c r="G9" s="63">
        <f>G8-G10</f>
        <v>235.77299999999997</v>
      </c>
      <c r="H9" s="48">
        <f t="shared" ref="H9:H10" si="0">F9-E9+D9</f>
        <v>-159.01200000000003</v>
      </c>
    </row>
    <row r="10" spans="1:26" s="53" customFormat="1">
      <c r="A10" s="128" t="s">
        <v>66</v>
      </c>
      <c r="B10" s="129"/>
      <c r="C10" s="63">
        <f>C8*10%</f>
        <v>1.512</v>
      </c>
      <c r="D10" s="64">
        <f>D8*10%</f>
        <v>-12.439</v>
      </c>
      <c r="E10" s="63">
        <f>E8*10%</f>
        <v>31.426000000000002</v>
      </c>
      <c r="F10" s="63">
        <f>F8*10%</f>
        <v>26.196999999999999</v>
      </c>
      <c r="G10" s="63">
        <f>G8*10%</f>
        <v>26.196999999999999</v>
      </c>
      <c r="H10" s="48">
        <f t="shared" si="0"/>
        <v>-17.668000000000003</v>
      </c>
    </row>
    <row r="11" spans="1:26" s="53" customFormat="1" ht="12.75" customHeight="1">
      <c r="A11" s="137" t="s">
        <v>67</v>
      </c>
      <c r="B11" s="138"/>
      <c r="C11" s="138"/>
      <c r="D11" s="138"/>
      <c r="E11" s="138"/>
      <c r="F11" s="138"/>
      <c r="G11" s="138"/>
      <c r="H11" s="139"/>
    </row>
    <row r="12" spans="1:26" s="53" customFormat="1" ht="15" customHeight="1">
      <c r="A12" s="126" t="s">
        <v>47</v>
      </c>
      <c r="B12" s="127"/>
      <c r="C12" s="49">
        <v>5.65</v>
      </c>
      <c r="D12" s="64">
        <v>-43.46</v>
      </c>
      <c r="E12" s="65">
        <v>117.6</v>
      </c>
      <c r="F12" s="65">
        <v>98.03</v>
      </c>
      <c r="G12" s="65">
        <f>F12</f>
        <v>98.03</v>
      </c>
      <c r="H12" s="64">
        <f>F12-E12+D12</f>
        <v>-63.029999999999994</v>
      </c>
    </row>
    <row r="13" spans="1:26" s="53" customFormat="1">
      <c r="A13" s="61" t="s">
        <v>65</v>
      </c>
      <c r="B13" s="62"/>
      <c r="C13" s="63">
        <f>C12-C14</f>
        <v>5.085</v>
      </c>
      <c r="D13" s="64">
        <f>D12-D14</f>
        <v>-39.114000000000004</v>
      </c>
      <c r="E13" s="63">
        <f>E12-E14</f>
        <v>105.83999999999999</v>
      </c>
      <c r="F13" s="64">
        <f>F12-F14</f>
        <v>88.227000000000004</v>
      </c>
      <c r="G13" s="65">
        <f>G12-G14</f>
        <v>88.227000000000004</v>
      </c>
      <c r="H13" s="64">
        <f t="shared" ref="H13:H23" si="1">F13-E13+D13</f>
        <v>-56.72699999999999</v>
      </c>
    </row>
    <row r="14" spans="1:26" s="53" customFormat="1">
      <c r="A14" s="128" t="s">
        <v>66</v>
      </c>
      <c r="B14" s="129"/>
      <c r="C14" s="63">
        <f>C12*10%</f>
        <v>0.56500000000000006</v>
      </c>
      <c r="D14" s="64">
        <f>D12*10%</f>
        <v>-4.3460000000000001</v>
      </c>
      <c r="E14" s="63">
        <f>E12*10%</f>
        <v>11.76</v>
      </c>
      <c r="F14" s="64">
        <f>F12*10%</f>
        <v>9.8030000000000008</v>
      </c>
      <c r="G14" s="65">
        <f>G12*10%</f>
        <v>9.8030000000000008</v>
      </c>
      <c r="H14" s="64">
        <f t="shared" si="1"/>
        <v>-6.302999999999999</v>
      </c>
    </row>
    <row r="15" spans="1:26" s="53" customFormat="1" ht="23.25" customHeight="1">
      <c r="A15" s="126" t="s">
        <v>41</v>
      </c>
      <c r="B15" s="127"/>
      <c r="C15" s="49">
        <v>3.45</v>
      </c>
      <c r="D15" s="64">
        <v>-24.57</v>
      </c>
      <c r="E15" s="65">
        <v>71.81</v>
      </c>
      <c r="F15" s="65">
        <v>59.86</v>
      </c>
      <c r="G15" s="65">
        <f>F15</f>
        <v>59.86</v>
      </c>
      <c r="H15" s="64">
        <f t="shared" si="1"/>
        <v>-36.520000000000003</v>
      </c>
    </row>
    <row r="16" spans="1:26" s="53" customFormat="1">
      <c r="A16" s="61" t="s">
        <v>65</v>
      </c>
      <c r="B16" s="62"/>
      <c r="C16" s="63">
        <f>C15-C17</f>
        <v>3.105</v>
      </c>
      <c r="D16" s="64">
        <f>D15-D17</f>
        <v>-22.113</v>
      </c>
      <c r="E16" s="63">
        <f>E15-E17</f>
        <v>64.629000000000005</v>
      </c>
      <c r="F16" s="63">
        <f>F15-F17</f>
        <v>53.873999999999995</v>
      </c>
      <c r="G16" s="63">
        <f>G15-G17</f>
        <v>53.873999999999995</v>
      </c>
      <c r="H16" s="64">
        <f t="shared" si="1"/>
        <v>-32.868000000000009</v>
      </c>
    </row>
    <row r="17" spans="1:10" s="53" customFormat="1" ht="15" customHeight="1">
      <c r="A17" s="128" t="s">
        <v>66</v>
      </c>
      <c r="B17" s="129"/>
      <c r="C17" s="63">
        <f>C15*10%</f>
        <v>0.34500000000000003</v>
      </c>
      <c r="D17" s="64">
        <f>D15*10%</f>
        <v>-2.4570000000000003</v>
      </c>
      <c r="E17" s="63">
        <f>E15*10%</f>
        <v>7.1810000000000009</v>
      </c>
      <c r="F17" s="63">
        <f>F15*10%</f>
        <v>5.9860000000000007</v>
      </c>
      <c r="G17" s="63">
        <f>G15*10%</f>
        <v>5.9860000000000007</v>
      </c>
      <c r="H17" s="64">
        <f t="shared" si="1"/>
        <v>-3.6520000000000006</v>
      </c>
    </row>
    <row r="18" spans="1:10" s="53" customFormat="1" ht="12" customHeight="1">
      <c r="A18" s="126" t="s">
        <v>48</v>
      </c>
      <c r="B18" s="127"/>
      <c r="C18" s="55">
        <v>2.37</v>
      </c>
      <c r="D18" s="64">
        <v>-17.739999999999998</v>
      </c>
      <c r="E18" s="65">
        <v>48.88</v>
      </c>
      <c r="F18" s="65">
        <v>40.79</v>
      </c>
      <c r="G18" s="65">
        <f>F18</f>
        <v>40.79</v>
      </c>
      <c r="H18" s="64">
        <f t="shared" si="1"/>
        <v>-25.830000000000002</v>
      </c>
    </row>
    <row r="19" spans="1:10" s="53" customFormat="1" ht="13.5" customHeight="1">
      <c r="A19" s="61" t="s">
        <v>65</v>
      </c>
      <c r="B19" s="62"/>
      <c r="C19" s="63">
        <f>C18-C20</f>
        <v>2.133</v>
      </c>
      <c r="D19" s="64">
        <f>D18-D20</f>
        <v>-15.965999999999998</v>
      </c>
      <c r="E19" s="63">
        <f>E18-E20</f>
        <v>43.992000000000004</v>
      </c>
      <c r="F19" s="63">
        <f>F18-F20</f>
        <v>36.710999999999999</v>
      </c>
      <c r="G19" s="63">
        <f>G18-G20</f>
        <v>36.710999999999999</v>
      </c>
      <c r="H19" s="64">
        <f t="shared" si="1"/>
        <v>-23.247000000000003</v>
      </c>
    </row>
    <row r="20" spans="1:10" s="53" customFormat="1" ht="12.75" customHeight="1">
      <c r="A20" s="128" t="s">
        <v>66</v>
      </c>
      <c r="B20" s="129"/>
      <c r="C20" s="63">
        <f>C18*10%</f>
        <v>0.23700000000000002</v>
      </c>
      <c r="D20" s="64">
        <f>D18*10%</f>
        <v>-1.774</v>
      </c>
      <c r="E20" s="63">
        <f>E18*10%</f>
        <v>4.8880000000000008</v>
      </c>
      <c r="F20" s="63">
        <f>F18*10%</f>
        <v>4.0789999999999997</v>
      </c>
      <c r="G20" s="63">
        <f>G18*10%</f>
        <v>4.0789999999999997</v>
      </c>
      <c r="H20" s="64">
        <f t="shared" si="1"/>
        <v>-2.5830000000000011</v>
      </c>
    </row>
    <row r="21" spans="1:10" s="53" customFormat="1" ht="14.25" customHeight="1">
      <c r="A21" s="66" t="s">
        <v>75</v>
      </c>
      <c r="B21" s="67"/>
      <c r="C21" s="49">
        <v>3.65</v>
      </c>
      <c r="D21" s="64">
        <v>-38.630000000000003</v>
      </c>
      <c r="E21" s="65">
        <f>9.16+2.29+1.87+62.65</f>
        <v>75.97</v>
      </c>
      <c r="F21" s="65">
        <f>7.63+1.91+1.56+52.19</f>
        <v>63.29</v>
      </c>
      <c r="G21" s="65">
        <f>F21</f>
        <v>63.29</v>
      </c>
      <c r="H21" s="64">
        <f t="shared" si="1"/>
        <v>-51.31</v>
      </c>
    </row>
    <row r="22" spans="1:10" s="53" customFormat="1" ht="14.25" customHeight="1">
      <c r="A22" s="61" t="s">
        <v>65</v>
      </c>
      <c r="B22" s="62"/>
      <c r="C22" s="63">
        <f>C21-C23</f>
        <v>3.2850000000000001</v>
      </c>
      <c r="D22" s="64">
        <f>D21-D23</f>
        <v>-34.767000000000003</v>
      </c>
      <c r="E22" s="63">
        <f>E21-E23</f>
        <v>68.373000000000005</v>
      </c>
      <c r="F22" s="63">
        <f>F21-F23</f>
        <v>56.960999999999999</v>
      </c>
      <c r="G22" s="63">
        <f>G21-G23</f>
        <v>56.960999999999999</v>
      </c>
      <c r="H22" s="64">
        <f t="shared" si="1"/>
        <v>-46.179000000000009</v>
      </c>
    </row>
    <row r="23" spans="1:10" s="53" customFormat="1">
      <c r="A23" s="128" t="s">
        <v>66</v>
      </c>
      <c r="B23" s="129"/>
      <c r="C23" s="63">
        <f>C21*10%</f>
        <v>0.36499999999999999</v>
      </c>
      <c r="D23" s="64">
        <f>D21*10%</f>
        <v>-3.8630000000000004</v>
      </c>
      <c r="E23" s="63">
        <f>E21*10%</f>
        <v>7.5970000000000004</v>
      </c>
      <c r="F23" s="63">
        <f>F21*10%</f>
        <v>6.3290000000000006</v>
      </c>
      <c r="G23" s="63">
        <f>G21*10%</f>
        <v>6.3290000000000006</v>
      </c>
      <c r="H23" s="64">
        <f t="shared" si="1"/>
        <v>-5.1310000000000002</v>
      </c>
    </row>
    <row r="24" spans="1:10" s="60" customFormat="1" ht="14.25" customHeight="1">
      <c r="A24" s="135" t="s">
        <v>42</v>
      </c>
      <c r="B24" s="136"/>
      <c r="C24" s="49">
        <v>5.29</v>
      </c>
      <c r="D24" s="48">
        <v>95.14</v>
      </c>
      <c r="E24" s="58">
        <v>110.1</v>
      </c>
      <c r="F24" s="58">
        <v>91.79</v>
      </c>
      <c r="G24" s="68">
        <f>G25+G26</f>
        <v>57.429000000000002</v>
      </c>
      <c r="H24" s="48">
        <f>F24-E24-G24+D24+F24</f>
        <v>111.19100000000002</v>
      </c>
    </row>
    <row r="25" spans="1:10" s="53" customFormat="1" ht="13.5" customHeight="1">
      <c r="A25" s="61" t="s">
        <v>68</v>
      </c>
      <c r="B25" s="62"/>
      <c r="C25" s="63">
        <f>C24-C26</f>
        <v>4.7610000000000001</v>
      </c>
      <c r="D25" s="64">
        <v>93.7</v>
      </c>
      <c r="E25" s="63">
        <f>E24-E26</f>
        <v>99.089999999999989</v>
      </c>
      <c r="F25" s="63">
        <f>F24-F26</f>
        <v>82.611000000000004</v>
      </c>
      <c r="G25" s="69">
        <v>48.25</v>
      </c>
      <c r="H25" s="64">
        <f t="shared" ref="H25:H26" si="2">F25-E25-G25+D25+F25</f>
        <v>111.58200000000002</v>
      </c>
      <c r="J25" s="52"/>
    </row>
    <row r="26" spans="1:10" s="53" customFormat="1" ht="12.75" customHeight="1">
      <c r="A26" s="128" t="s">
        <v>66</v>
      </c>
      <c r="B26" s="129"/>
      <c r="C26" s="63">
        <f>C24*10%</f>
        <v>0.52900000000000003</v>
      </c>
      <c r="D26" s="64">
        <v>1.43</v>
      </c>
      <c r="E26" s="63">
        <f>E24*10%</f>
        <v>11.01</v>
      </c>
      <c r="F26" s="63">
        <f>F24*10%</f>
        <v>9.1790000000000003</v>
      </c>
      <c r="G26" s="64">
        <f>F26</f>
        <v>9.1790000000000003</v>
      </c>
      <c r="H26" s="64">
        <f t="shared" si="2"/>
        <v>-0.4009999999999998</v>
      </c>
      <c r="J26" s="52"/>
    </row>
    <row r="27" spans="1:10" s="4" customFormat="1" ht="12.75" customHeight="1">
      <c r="A27" s="131" t="s">
        <v>141</v>
      </c>
      <c r="B27" s="132"/>
      <c r="C27" s="49"/>
      <c r="D27" s="48"/>
      <c r="E27" s="49">
        <f>E29+E30+E31+E32</f>
        <v>100.29</v>
      </c>
      <c r="F27" s="49">
        <f t="shared" ref="F27:G27" si="3">F29+F30+F31+F32</f>
        <v>77.919999999999987</v>
      </c>
      <c r="G27" s="49">
        <f t="shared" si="3"/>
        <v>77.919999999999987</v>
      </c>
      <c r="H27" s="48">
        <f>F27-E27-G27+D27+F27</f>
        <v>-22.370000000000019</v>
      </c>
    </row>
    <row r="28" spans="1:10" ht="12.75" customHeight="1">
      <c r="A28" s="61" t="s">
        <v>142</v>
      </c>
      <c r="B28" s="100"/>
      <c r="C28" s="63"/>
      <c r="D28" s="64"/>
      <c r="E28" s="63"/>
      <c r="F28" s="63"/>
      <c r="G28" s="101"/>
      <c r="H28" s="48"/>
    </row>
    <row r="29" spans="1:10" ht="12.75" customHeight="1">
      <c r="A29" s="126" t="s">
        <v>143</v>
      </c>
      <c r="B29" s="133"/>
      <c r="C29" s="63"/>
      <c r="D29" s="64">
        <v>0</v>
      </c>
      <c r="E29" s="63">
        <v>3.63</v>
      </c>
      <c r="F29" s="63">
        <v>2.78</v>
      </c>
      <c r="G29" s="101">
        <v>2.78</v>
      </c>
      <c r="H29" s="64">
        <f t="shared" ref="H29:H32" si="4">F29-E29-G29+D29+F29</f>
        <v>-0.85000000000000009</v>
      </c>
    </row>
    <row r="30" spans="1:10" ht="12.75" customHeight="1">
      <c r="A30" s="126" t="s">
        <v>144</v>
      </c>
      <c r="B30" s="133"/>
      <c r="C30" s="63"/>
      <c r="D30" s="64">
        <v>0</v>
      </c>
      <c r="E30" s="63">
        <v>16.920000000000002</v>
      </c>
      <c r="F30" s="63">
        <v>12.95</v>
      </c>
      <c r="G30" s="101">
        <v>12.95</v>
      </c>
      <c r="H30" s="64">
        <f t="shared" si="4"/>
        <v>-3.9700000000000024</v>
      </c>
    </row>
    <row r="31" spans="1:10" ht="12.75" customHeight="1">
      <c r="A31" s="126" t="s">
        <v>145</v>
      </c>
      <c r="B31" s="133"/>
      <c r="C31" s="63"/>
      <c r="D31" s="64">
        <v>0</v>
      </c>
      <c r="E31" s="63">
        <v>77.900000000000006</v>
      </c>
      <c r="F31" s="63">
        <v>60.87</v>
      </c>
      <c r="G31" s="101">
        <v>60.87</v>
      </c>
      <c r="H31" s="64">
        <f t="shared" si="4"/>
        <v>-17.030000000000008</v>
      </c>
    </row>
    <row r="32" spans="1:10" ht="12.75" customHeight="1">
      <c r="A32" s="126" t="s">
        <v>146</v>
      </c>
      <c r="B32" s="133"/>
      <c r="C32" s="63"/>
      <c r="D32" s="64">
        <v>0</v>
      </c>
      <c r="E32" s="63">
        <v>1.84</v>
      </c>
      <c r="F32" s="63">
        <v>1.32</v>
      </c>
      <c r="G32" s="101">
        <v>1.32</v>
      </c>
      <c r="H32" s="64">
        <f t="shared" si="4"/>
        <v>-0.52</v>
      </c>
    </row>
    <row r="33" spans="1:26" s="73" customFormat="1" ht="12" customHeight="1">
      <c r="A33" s="118" t="s">
        <v>126</v>
      </c>
      <c r="B33" s="119"/>
      <c r="C33" s="70"/>
      <c r="D33" s="71"/>
      <c r="E33" s="72">
        <f>E8+E24+E27</f>
        <v>524.65</v>
      </c>
      <c r="F33" s="72">
        <f t="shared" ref="F33:G33" si="5">F8+F24+F27</f>
        <v>431.67999999999995</v>
      </c>
      <c r="G33" s="72">
        <f t="shared" si="5"/>
        <v>397.31899999999996</v>
      </c>
      <c r="H33" s="70"/>
    </row>
    <row r="34" spans="1:26" s="53" customFormat="1">
      <c r="A34" s="120" t="s">
        <v>127</v>
      </c>
      <c r="B34" s="121"/>
      <c r="C34" s="49"/>
      <c r="D34" s="48">
        <f>D3</f>
        <v>-29.25</v>
      </c>
      <c r="E34" s="49"/>
      <c r="F34" s="49"/>
      <c r="G34" s="49"/>
      <c r="H34" s="48">
        <f>F33-E33+D34+F33-G33</f>
        <v>-87.859000000000037</v>
      </c>
    </row>
    <row r="35" spans="1:26" s="53" customFormat="1" ht="21" customHeight="1">
      <c r="A35" s="122" t="s">
        <v>137</v>
      </c>
      <c r="B35" s="122"/>
      <c r="C35" s="46"/>
      <c r="D35" s="46"/>
      <c r="E35" s="48"/>
      <c r="F35" s="49"/>
      <c r="G35" s="49"/>
      <c r="H35" s="50">
        <f>H36+H37</f>
        <v>-87.859000000000009</v>
      </c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s="53" customFormat="1" ht="17.25" customHeight="1">
      <c r="A36" s="122" t="s">
        <v>128</v>
      </c>
      <c r="B36" s="130"/>
      <c r="C36" s="46"/>
      <c r="D36" s="46"/>
      <c r="E36" s="48"/>
      <c r="F36" s="49"/>
      <c r="G36" s="49"/>
      <c r="H36" s="50">
        <f>H25</f>
        <v>111.58200000000002</v>
      </c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s="53" customFormat="1" ht="16.5" customHeight="1">
      <c r="A37" s="122" t="s">
        <v>129</v>
      </c>
      <c r="B37" s="130"/>
      <c r="C37" s="46"/>
      <c r="D37" s="46"/>
      <c r="E37" s="48"/>
      <c r="F37" s="49"/>
      <c r="G37" s="49"/>
      <c r="H37" s="50">
        <f>(H8+H26+H27)+0.01</f>
        <v>-199.44100000000003</v>
      </c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s="53" customFormat="1" ht="18" customHeight="1">
      <c r="A38" s="142" t="s">
        <v>124</v>
      </c>
      <c r="B38" s="143"/>
      <c r="C38" s="143"/>
      <c r="D38" s="143"/>
      <c r="E38" s="143"/>
      <c r="F38" s="143"/>
      <c r="G38" s="143"/>
      <c r="H38" s="143"/>
    </row>
    <row r="39" spans="1:26" s="53" customFormat="1">
      <c r="A39" s="74" t="s">
        <v>136</v>
      </c>
      <c r="B39" s="75"/>
      <c r="C39" s="76"/>
      <c r="D39" s="77"/>
      <c r="E39" s="78"/>
      <c r="F39" s="78"/>
      <c r="G39" s="78"/>
      <c r="H39" s="43"/>
    </row>
    <row r="40" spans="1:26" s="53" customFormat="1">
      <c r="A40" s="140" t="s">
        <v>51</v>
      </c>
      <c r="B40" s="129"/>
      <c r="C40" s="129"/>
      <c r="D40" s="141"/>
      <c r="E40" s="79" t="s">
        <v>52</v>
      </c>
      <c r="F40" s="79" t="s">
        <v>53</v>
      </c>
      <c r="G40" s="79" t="s">
        <v>54</v>
      </c>
      <c r="H40" s="65" t="s">
        <v>131</v>
      </c>
    </row>
    <row r="41" spans="1:26" s="53" customFormat="1">
      <c r="A41" s="128" t="s">
        <v>147</v>
      </c>
      <c r="B41" s="150"/>
      <c r="C41" s="150"/>
      <c r="D41" s="151"/>
      <c r="E41" s="80" t="s">
        <v>148</v>
      </c>
      <c r="F41" s="79" t="s">
        <v>149</v>
      </c>
      <c r="G41" s="81">
        <v>24.12</v>
      </c>
      <c r="H41" s="65" t="s">
        <v>150</v>
      </c>
      <c r="I41" s="53" t="s">
        <v>132</v>
      </c>
    </row>
    <row r="42" spans="1:26" s="53" customFormat="1">
      <c r="A42" s="128" t="s">
        <v>147</v>
      </c>
      <c r="B42" s="150"/>
      <c r="C42" s="150"/>
      <c r="D42" s="151"/>
      <c r="E42" s="80" t="s">
        <v>151</v>
      </c>
      <c r="F42" s="79" t="s">
        <v>149</v>
      </c>
      <c r="G42" s="81">
        <v>24.13</v>
      </c>
      <c r="H42" s="65" t="s">
        <v>150</v>
      </c>
    </row>
    <row r="43" spans="1:26" s="53" customFormat="1">
      <c r="A43" s="146" t="s">
        <v>7</v>
      </c>
      <c r="B43" s="138"/>
      <c r="C43" s="138"/>
      <c r="D43" s="139"/>
      <c r="E43" s="80"/>
      <c r="F43" s="79"/>
      <c r="G43" s="81">
        <f>SUM(G41:G42)</f>
        <v>48.25</v>
      </c>
      <c r="H43" s="65"/>
    </row>
    <row r="44" spans="1:26" s="53" customFormat="1" ht="15.75" customHeight="1">
      <c r="A44" s="82"/>
      <c r="B44" s="83"/>
      <c r="C44" s="83"/>
      <c r="D44" s="83"/>
      <c r="E44" s="84"/>
      <c r="F44" s="85"/>
      <c r="G44" s="86"/>
      <c r="H44" s="43"/>
    </row>
    <row r="45" spans="1:26" s="53" customFormat="1" ht="15.75" customHeight="1">
      <c r="A45" s="82"/>
      <c r="B45" s="83"/>
      <c r="C45" s="83"/>
      <c r="D45" s="83"/>
      <c r="E45" s="84"/>
      <c r="F45" s="85"/>
      <c r="G45" s="86"/>
      <c r="H45" s="43"/>
    </row>
    <row r="46" spans="1:26" s="53" customFormat="1" ht="15.75" customHeight="1">
      <c r="A46" s="82"/>
      <c r="B46" s="83"/>
      <c r="C46" s="83"/>
      <c r="D46" s="83"/>
      <c r="E46" s="84"/>
      <c r="F46" s="85"/>
      <c r="G46" s="86"/>
      <c r="H46" s="43"/>
    </row>
    <row r="47" spans="1:26" s="53" customFormat="1" ht="15.75" customHeight="1">
      <c r="A47" s="82"/>
      <c r="B47" s="83"/>
      <c r="C47" s="83"/>
      <c r="D47" s="83"/>
      <c r="E47" s="84"/>
      <c r="F47" s="85"/>
      <c r="G47" s="86"/>
      <c r="H47" s="43"/>
    </row>
    <row r="48" spans="1:26" s="53" customFormat="1">
      <c r="A48" s="74" t="s">
        <v>43</v>
      </c>
      <c r="B48" s="75"/>
      <c r="C48" s="76"/>
      <c r="D48" s="77"/>
      <c r="E48" s="78"/>
      <c r="F48" s="78"/>
      <c r="G48" s="78"/>
      <c r="H48" s="43"/>
    </row>
    <row r="49" spans="1:8" s="53" customFormat="1">
      <c r="A49" s="74" t="s">
        <v>44</v>
      </c>
      <c r="B49" s="75"/>
      <c r="C49" s="76"/>
      <c r="D49" s="77"/>
      <c r="E49" s="78"/>
      <c r="F49" s="78"/>
      <c r="G49" s="78"/>
      <c r="H49" s="43"/>
    </row>
    <row r="50" spans="1:8" s="53" customFormat="1" ht="39">
      <c r="A50" s="140" t="s">
        <v>56</v>
      </c>
      <c r="B50" s="129"/>
      <c r="C50" s="129"/>
      <c r="D50" s="129"/>
      <c r="E50" s="141"/>
      <c r="F50" s="79" t="s">
        <v>53</v>
      </c>
      <c r="G50" s="87" t="s">
        <v>55</v>
      </c>
      <c r="H50" s="43"/>
    </row>
    <row r="51" spans="1:8" s="53" customFormat="1">
      <c r="A51" s="147" t="s">
        <v>152</v>
      </c>
      <c r="B51" s="148"/>
      <c r="C51" s="148"/>
      <c r="D51" s="148"/>
      <c r="E51" s="149"/>
      <c r="F51" s="79">
        <v>1</v>
      </c>
      <c r="G51" s="79">
        <v>445.31</v>
      </c>
      <c r="H51" s="43"/>
    </row>
    <row r="52" spans="1:8" s="53" customFormat="1">
      <c r="A52" s="82"/>
      <c r="B52" s="83"/>
      <c r="C52" s="88"/>
      <c r="D52" s="83"/>
      <c r="E52" s="89"/>
      <c r="F52" s="85"/>
      <c r="G52" s="85"/>
      <c r="H52" s="43"/>
    </row>
    <row r="53" spans="1:8" s="53" customFormat="1">
      <c r="A53" s="90" t="s">
        <v>69</v>
      </c>
      <c r="B53" s="91"/>
      <c r="C53" s="92"/>
      <c r="D53" s="91"/>
      <c r="E53" s="93"/>
      <c r="F53" s="79"/>
      <c r="G53" s="79"/>
      <c r="H53" s="43"/>
    </row>
    <row r="54" spans="1:8" s="53" customFormat="1">
      <c r="A54" s="140" t="s">
        <v>70</v>
      </c>
      <c r="B54" s="144"/>
      <c r="C54" s="128" t="s">
        <v>71</v>
      </c>
      <c r="D54" s="144"/>
      <c r="E54" s="79" t="s">
        <v>72</v>
      </c>
      <c r="F54" s="79" t="s">
        <v>73</v>
      </c>
      <c r="G54" s="79" t="s">
        <v>74</v>
      </c>
      <c r="H54" s="43"/>
    </row>
    <row r="55" spans="1:8" s="53" customFormat="1">
      <c r="A55" s="140" t="s">
        <v>90</v>
      </c>
      <c r="B55" s="144"/>
      <c r="C55" s="140" t="s">
        <v>50</v>
      </c>
      <c r="D55" s="145"/>
      <c r="E55" s="79">
        <v>3</v>
      </c>
      <c r="F55" s="79" t="s">
        <v>50</v>
      </c>
      <c r="G55" s="79" t="s">
        <v>50</v>
      </c>
      <c r="H55" s="43"/>
    </row>
    <row r="56" spans="1:8" s="53" customFormat="1">
      <c r="A56" s="94"/>
      <c r="B56" s="95"/>
      <c r="C56" s="96"/>
      <c r="D56" s="89"/>
      <c r="E56" s="85"/>
      <c r="F56" s="85"/>
      <c r="G56" s="85"/>
      <c r="H56" s="43"/>
    </row>
    <row r="57" spans="1:8" s="53" customFormat="1" ht="17.25" customHeight="1">
      <c r="A57" s="74"/>
      <c r="B57" s="75"/>
      <c r="C57" s="76"/>
      <c r="D57" s="77"/>
      <c r="E57" s="78"/>
      <c r="F57" s="78"/>
      <c r="G57" s="78"/>
      <c r="H57" s="43"/>
    </row>
    <row r="58" spans="1:8" s="53" customFormat="1">
      <c r="A58" s="74" t="s">
        <v>135</v>
      </c>
      <c r="B58" s="97"/>
      <c r="C58" s="98"/>
      <c r="D58" s="74"/>
      <c r="E58" s="43"/>
      <c r="F58" s="43"/>
      <c r="G58" s="43"/>
      <c r="H58" s="43"/>
    </row>
    <row r="59" spans="1:8" s="53" customFormat="1" ht="61.5" customHeight="1">
      <c r="A59" s="134" t="s">
        <v>153</v>
      </c>
      <c r="B59" s="134"/>
      <c r="C59" s="134"/>
      <c r="D59" s="134"/>
      <c r="E59" s="134"/>
      <c r="F59" s="134"/>
      <c r="G59" s="134"/>
      <c r="H59" s="43"/>
    </row>
    <row r="60" spans="1:8" s="53" customFormat="1" ht="20.25" customHeight="1">
      <c r="A60" s="99"/>
      <c r="B60" s="99"/>
      <c r="C60" s="99"/>
      <c r="D60" s="99"/>
      <c r="E60" s="99"/>
      <c r="F60" s="99"/>
      <c r="G60" s="99"/>
      <c r="H60" s="43"/>
    </row>
    <row r="61" spans="1:8" s="53" customFormat="1">
      <c r="A61" s="53" t="s">
        <v>77</v>
      </c>
      <c r="B61" s="75"/>
      <c r="C61" s="76"/>
      <c r="E61" s="43" t="s">
        <v>78</v>
      </c>
      <c r="F61" s="43"/>
      <c r="G61" s="43"/>
      <c r="H61" s="43"/>
    </row>
    <row r="62" spans="1:8" s="53" customFormat="1">
      <c r="A62" s="53" t="s">
        <v>79</v>
      </c>
      <c r="B62" s="75"/>
      <c r="C62" s="76"/>
      <c r="E62" s="43"/>
      <c r="F62" s="43"/>
      <c r="G62" s="43"/>
      <c r="H62" s="43"/>
    </row>
    <row r="63" spans="1:8" s="53" customFormat="1">
      <c r="A63" s="53" t="s">
        <v>86</v>
      </c>
      <c r="B63" s="75"/>
      <c r="C63" s="76"/>
      <c r="E63" s="43"/>
      <c r="F63" s="43"/>
      <c r="G63" s="43"/>
      <c r="H63" s="43"/>
    </row>
    <row r="64" spans="1:8" s="53" customFormat="1">
      <c r="B64" s="75"/>
      <c r="C64" s="76"/>
      <c r="E64" s="43"/>
      <c r="F64" s="43"/>
      <c r="G64" s="43"/>
      <c r="H64" s="43"/>
    </row>
    <row r="65" spans="1:3">
      <c r="A65" t="s">
        <v>80</v>
      </c>
    </row>
    <row r="66" spans="1:3">
      <c r="A66" t="s">
        <v>81</v>
      </c>
      <c r="C66" s="31" t="s">
        <v>24</v>
      </c>
    </row>
    <row r="67" spans="1:3">
      <c r="A67" t="s">
        <v>82</v>
      </c>
      <c r="C67" s="31" t="s">
        <v>83</v>
      </c>
    </row>
    <row r="68" spans="1:3">
      <c r="A68" t="s">
        <v>84</v>
      </c>
      <c r="C68" s="31" t="s">
        <v>85</v>
      </c>
    </row>
  </sheetData>
  <mergeCells count="39">
    <mergeCell ref="A38:H38"/>
    <mergeCell ref="A55:B55"/>
    <mergeCell ref="C55:D55"/>
    <mergeCell ref="A43:D43"/>
    <mergeCell ref="A50:E50"/>
    <mergeCell ref="A51:E51"/>
    <mergeCell ref="A54:B54"/>
    <mergeCell ref="C54:D54"/>
    <mergeCell ref="A41:D41"/>
    <mergeCell ref="A42:D42"/>
    <mergeCell ref="A59:G59"/>
    <mergeCell ref="A7:B7"/>
    <mergeCell ref="A8:B8"/>
    <mergeCell ref="A10:B10"/>
    <mergeCell ref="A11:H11"/>
    <mergeCell ref="A12:B12"/>
    <mergeCell ref="A23:B23"/>
    <mergeCell ref="A24:B24"/>
    <mergeCell ref="A26:B26"/>
    <mergeCell ref="A14:B14"/>
    <mergeCell ref="A15:B15"/>
    <mergeCell ref="A17:B17"/>
    <mergeCell ref="A36:B36"/>
    <mergeCell ref="A37:B37"/>
    <mergeCell ref="A35:B35"/>
    <mergeCell ref="A40:D40"/>
    <mergeCell ref="A33:B33"/>
    <mergeCell ref="A34:B34"/>
    <mergeCell ref="A3:B3"/>
    <mergeCell ref="A6:H6"/>
    <mergeCell ref="A18:B18"/>
    <mergeCell ref="A20:B20"/>
    <mergeCell ref="A4:B4"/>
    <mergeCell ref="A5:B5"/>
    <mergeCell ref="A27:B27"/>
    <mergeCell ref="A29:B29"/>
    <mergeCell ref="A30:B30"/>
    <mergeCell ref="A31:B31"/>
    <mergeCell ref="A32:B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2018-03-16T00:48:49Z</cp:lastPrinted>
  <dcterms:created xsi:type="dcterms:W3CDTF">2013-02-18T04:38:06Z</dcterms:created>
  <dcterms:modified xsi:type="dcterms:W3CDTF">2018-03-20T03:05:55Z</dcterms:modified>
</cp:coreProperties>
</file>