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0" i="8" l="1"/>
  <c r="H51" i="8"/>
  <c r="H49" i="8"/>
  <c r="H43" i="8" l="1"/>
  <c r="H35" i="8"/>
  <c r="H33" i="8"/>
  <c r="H32" i="8"/>
  <c r="H31" i="8"/>
  <c r="H8" i="8"/>
  <c r="C8" i="8"/>
  <c r="G32" i="8"/>
  <c r="D4" i="8" l="1"/>
  <c r="D48" i="8" s="1"/>
  <c r="G86" i="8"/>
  <c r="G43" i="8"/>
  <c r="G45" i="8"/>
  <c r="G38" i="8"/>
  <c r="G39" i="8"/>
  <c r="G40" i="8"/>
  <c r="G37" i="8"/>
  <c r="G35" i="8" s="1"/>
  <c r="C33" i="8"/>
  <c r="C32" i="8" s="1"/>
  <c r="D14" i="8"/>
  <c r="D13" i="8" s="1"/>
  <c r="D17" i="8"/>
  <c r="D16" i="8" s="1"/>
  <c r="D20" i="8"/>
  <c r="D19" i="8" s="1"/>
  <c r="D26" i="8"/>
  <c r="D25" i="8" s="1"/>
  <c r="F29" i="8"/>
  <c r="E29" i="8"/>
  <c r="D29" i="8"/>
  <c r="G27" i="8"/>
  <c r="G29" i="8" s="1"/>
  <c r="G24" i="8"/>
  <c r="G21" i="8"/>
  <c r="G18" i="8"/>
  <c r="G15" i="8"/>
  <c r="G12" i="8"/>
  <c r="C29" i="8"/>
  <c r="C26" i="8"/>
  <c r="C23" i="8"/>
  <c r="C20" i="8"/>
  <c r="C17" i="8"/>
  <c r="C14" i="8"/>
  <c r="C10" i="8"/>
  <c r="G46" i="8" l="1"/>
  <c r="F46" i="8"/>
  <c r="E46" i="8"/>
  <c r="G8" i="8"/>
  <c r="G10" i="8" s="1"/>
  <c r="G9" i="8" s="1"/>
  <c r="G28" i="8"/>
  <c r="G26" i="8"/>
  <c r="G25" i="8" s="1"/>
  <c r="G20" i="8"/>
  <c r="G19" i="8" s="1"/>
  <c r="G17" i="8"/>
  <c r="G16" i="8" s="1"/>
  <c r="G14" i="8"/>
  <c r="G13" i="8" s="1"/>
  <c r="F33" i="8"/>
  <c r="G33" i="8" s="1"/>
  <c r="E33" i="8"/>
  <c r="F26" i="8"/>
  <c r="E26" i="8"/>
  <c r="F20" i="8"/>
  <c r="E20" i="8"/>
  <c r="F17" i="8"/>
  <c r="E17" i="8"/>
  <c r="F14" i="8"/>
  <c r="E14" i="8"/>
  <c r="H40" i="8" l="1"/>
  <c r="H39" i="8"/>
  <c r="H38" i="8"/>
  <c r="H37" i="8"/>
  <c r="D28" i="8"/>
  <c r="F35" i="8" l="1"/>
  <c r="E35" i="8"/>
  <c r="E25" i="8"/>
  <c r="G31" i="8"/>
  <c r="F28" i="8"/>
  <c r="E28" i="8"/>
  <c r="F32" i="8"/>
  <c r="E32" i="8"/>
  <c r="F25" i="8"/>
  <c r="F19" i="8"/>
  <c r="E19" i="8"/>
  <c r="F16" i="8"/>
  <c r="E16" i="8"/>
  <c r="F13" i="8"/>
  <c r="E13" i="8"/>
  <c r="F8" i="8"/>
  <c r="E8" i="8"/>
  <c r="F44" i="8"/>
  <c r="E44" i="8"/>
  <c r="H45" i="8"/>
  <c r="H29" i="8"/>
  <c r="H27" i="8"/>
  <c r="H26" i="8"/>
  <c r="H24" i="8"/>
  <c r="H20" i="8"/>
  <c r="H18" i="8"/>
  <c r="H17" i="8"/>
  <c r="H15" i="8"/>
  <c r="H14" i="8"/>
  <c r="H12" i="8"/>
  <c r="C9" i="8"/>
  <c r="H23" i="8"/>
  <c r="H22" i="8"/>
  <c r="C28" i="8"/>
  <c r="C25" i="8"/>
  <c r="C22" i="8"/>
  <c r="C19" i="8"/>
  <c r="C16" i="8"/>
  <c r="C13" i="8"/>
  <c r="H44" i="8" l="1"/>
  <c r="F41" i="8"/>
  <c r="F47" i="8" s="1"/>
  <c r="F10" i="8"/>
  <c r="F9" i="8" s="1"/>
  <c r="E10" i="8"/>
  <c r="G41" i="8"/>
  <c r="G47" i="8" s="1"/>
  <c r="H28" i="8"/>
  <c r="E41" i="8"/>
  <c r="E47" i="8" s="1"/>
  <c r="H25" i="8"/>
  <c r="H19" i="8"/>
  <c r="H16" i="8"/>
  <c r="H13" i="8"/>
  <c r="H10" i="8" l="1"/>
  <c r="E9" i="8"/>
  <c r="H9" i="8" s="1"/>
  <c r="H48" i="8"/>
</calcChain>
</file>

<file path=xl/sharedStrings.xml><?xml version="1.0" encoding="utf-8"?>
<sst xmlns="http://schemas.openxmlformats.org/spreadsheetml/2006/main" count="300" uniqueCount="220">
  <si>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</si>
  <si>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</si>
  <si>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</si>
  <si>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</si>
  <si>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</si>
  <si>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</si>
  <si>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</si>
  <si>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</si>
  <si>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</si>
  <si>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</si>
  <si>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</si>
  <si>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</si>
  <si>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</si>
  <si>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</si>
  <si>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</si>
  <si>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</si>
  <si>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</si>
  <si>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</si>
  <si>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</si>
  <si>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</si>
  <si>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</si>
  <si>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</si>
  <si>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</si>
  <si>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</si>
  <si>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</si>
  <si>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</si>
  <si>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</si>
  <si>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</si>
  <si>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</si>
  <si>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</si>
  <si>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</si>
  <si>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</si>
  <si>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</si>
  <si>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</si>
  <si>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</si>
  <si>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</si>
  <si>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</si>
  <si>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</si>
  <si>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</si>
  <si>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</si>
  <si>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</si>
  <si>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</si>
  <si>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</si>
  <si>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</si>
  <si>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</si>
  <si>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</si>
  <si>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</si>
  <si>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</si>
  <si>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</si>
  <si>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</si>
  <si>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</si>
  <si>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</si>
  <si>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</si>
  <si>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</si>
  <si>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</si>
  <si>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</si>
  <si>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</si>
  <si>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</si>
  <si>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</si>
  <si>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</si>
  <si>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</si>
  <si>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</si>
  <si>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</si>
  <si>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</si>
  <si>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</si>
  <si>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</si>
  <si>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</si>
  <si>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</si>
  <si>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</si>
  <si>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</si>
  <si>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</si>
  <si>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</si>
  <si>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</si>
  <si>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</si>
  <si>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</si>
  <si>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</si>
  <si>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</si>
  <si>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</si>
  <si>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</si>
  <si>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</si>
  <si>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</si>
  <si>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</si>
  <si>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</si>
  <si>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</si>
  <si>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</si>
  <si>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</si>
  <si>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</si>
  <si>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</si>
  <si>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</si>
  <si>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</si>
  <si>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</si>
  <si>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</si>
  <si>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</si>
  <si>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</si>
  <si>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</si>
  <si>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</si>
  <si>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</si>
  <si>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№ 26 по ул. Жигура</t>
  </si>
  <si>
    <t>1-я очередь 2011 г, 2-я очередь - 2012 год</t>
  </si>
  <si>
    <t xml:space="preserve"> 1-я очередь 19 этажей, 2-я очередь - 18 этажей</t>
  </si>
  <si>
    <t xml:space="preserve"> 1-я очередь -3 подъезда; 2-я очередь -4 подъезда</t>
  </si>
  <si>
    <t xml:space="preserve"> 1-я очередь 6  лифтов; 2-я очередь -8 лифтов</t>
  </si>
  <si>
    <t>1.1 Обсл. общедом. коммун.и автоматики</t>
  </si>
  <si>
    <t>1.5 Вывоз и утилизация ТБО и КГМ</t>
  </si>
  <si>
    <t>Жигура,26</t>
  </si>
  <si>
    <t>ул. Тунгусская,8</t>
  </si>
  <si>
    <t>1-я очередь -3 м/провода; 2-я очередь -4 м/провода</t>
  </si>
  <si>
    <t>нет начисл.</t>
  </si>
  <si>
    <t>сумма, т.р.</t>
  </si>
  <si>
    <t>исполнитель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</si>
  <si>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</si>
  <si>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</si>
  <si>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</si>
  <si>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</si>
  <si>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прочие:</t>
  </si>
  <si>
    <t>всего по дому:</t>
  </si>
  <si>
    <t>Всего д/средств с учетом остатков</t>
  </si>
  <si>
    <t xml:space="preserve">1.3 Сан содерж. л/клеток </t>
  </si>
  <si>
    <t>итого:</t>
  </si>
  <si>
    <t>Ландшафт</t>
  </si>
  <si>
    <t>услуги по управлению, налоги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</si>
  <si>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</si>
  <si>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</si>
  <si>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</si>
  <si>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</si>
  <si>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ООО "Ландшафт"</t>
  </si>
  <si>
    <t>2-549-405</t>
  </si>
  <si>
    <t>Кр.Знамени,131</t>
  </si>
  <si>
    <t>9140,2 кв.м</t>
  </si>
  <si>
    <t xml:space="preserve"> </t>
  </si>
  <si>
    <t>Тяптин Андрей Александрович</t>
  </si>
  <si>
    <t xml:space="preserve">                       Отчет ООО "Управляющей компании Ленинского района"  за 2019 г.</t>
  </si>
  <si>
    <t>ООО " Восток Мегаполис"</t>
  </si>
  <si>
    <t>ООО "Евролифт - Сервис"</t>
  </si>
  <si>
    <t>36500,20 кв.м</t>
  </si>
  <si>
    <t>4013,20 кв.м</t>
  </si>
  <si>
    <t>981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</si>
  <si>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</si>
  <si>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</si>
  <si>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</si>
  <si>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3. Перечень работ, выполненных по статье " текущий ремонт"  в 2019 году.</t>
  </si>
  <si>
    <t>План по статье "текущий ремонт" на 2020 год.</t>
  </si>
  <si>
    <t>Фасадные работы</t>
  </si>
  <si>
    <t>12.19г</t>
  </si>
  <si>
    <t>130 м2</t>
  </si>
  <si>
    <t>Позитив Плюс</t>
  </si>
  <si>
    <t>Ремонт холла 1 этажа 3п.</t>
  </si>
  <si>
    <t>05.19г</t>
  </si>
  <si>
    <t>1 компл</t>
  </si>
  <si>
    <t>Сан Саныч</t>
  </si>
  <si>
    <t>Ремонт холла 1 этажа 4п.</t>
  </si>
  <si>
    <t>Ремонт лифтового холла и тамбура 5п.</t>
  </si>
  <si>
    <t>07.19г</t>
  </si>
  <si>
    <t>Ремонт лифтового холла и тамбура 6п.</t>
  </si>
  <si>
    <t>Ремонт холла 7п.</t>
  </si>
  <si>
    <t>10.19г</t>
  </si>
  <si>
    <t>46,5 м2</t>
  </si>
  <si>
    <t>Ремонт холлов</t>
  </si>
  <si>
    <t>02.19г</t>
  </si>
  <si>
    <t>СтройРиэлтВЛ</t>
  </si>
  <si>
    <t>Замена счетчика ХВС</t>
  </si>
  <si>
    <t>1 шт.</t>
  </si>
  <si>
    <t>РЭМ</t>
  </si>
  <si>
    <t>Повторная опламбировка ВУ ХВС</t>
  </si>
  <si>
    <t>Приморский Водоканал</t>
  </si>
  <si>
    <t>Аварийная замена рубильника электроснабжения 7 п.</t>
  </si>
  <si>
    <t>01.19г</t>
  </si>
  <si>
    <t>Замена светильников (электроснабжение)</t>
  </si>
  <si>
    <t>60 шт.</t>
  </si>
  <si>
    <t>62 шт.</t>
  </si>
  <si>
    <t>Замена счетчиков ОДПУ (электроснабжение)</t>
  </si>
  <si>
    <t>Замена кровли мягкой</t>
  </si>
  <si>
    <t>Ремонт частотного преобразователя лифтового оборудования</t>
  </si>
  <si>
    <t>Лифт-ДВ</t>
  </si>
  <si>
    <t>Ремонт частотного преобразователя (сервисное обслуживание УУТЭ)</t>
  </si>
  <si>
    <t>ИП Палян Е.И.</t>
  </si>
  <si>
    <t>Ремонт резинового покрытия детской площадки</t>
  </si>
  <si>
    <t>Оранж Групп</t>
  </si>
  <si>
    <t>Облицовка стен плиткой 1-ый п.</t>
  </si>
  <si>
    <t>03.19г</t>
  </si>
  <si>
    <t>Облицовка стен плиткой 2-ый п.</t>
  </si>
  <si>
    <t>Замена напольной плитки в холле 7-й п.</t>
  </si>
  <si>
    <t>18 м2</t>
  </si>
  <si>
    <t>Изготовление аншлага</t>
  </si>
  <si>
    <t>Принт-Экспресс</t>
  </si>
  <si>
    <t>Обработка дорожек</t>
  </si>
  <si>
    <t>Балезат</t>
  </si>
  <si>
    <t>Ремонт полов в холлах</t>
  </si>
  <si>
    <t>ООО ТСГ</t>
  </si>
  <si>
    <t>Установка контейнера</t>
  </si>
  <si>
    <t>09.19г</t>
  </si>
  <si>
    <t>ИП Красиков</t>
  </si>
  <si>
    <t>Утепление стен, потолка эл.щитовой, обустройство порожков</t>
  </si>
  <si>
    <t>173 м2</t>
  </si>
  <si>
    <t>Почтовые ящики</t>
  </si>
  <si>
    <t>Очистка от снега с привлечением спецтехники</t>
  </si>
  <si>
    <t>2 компл</t>
  </si>
  <si>
    <t>ИП Ралдугин</t>
  </si>
  <si>
    <t>Экспертиза на фасад</t>
  </si>
  <si>
    <t>03,19г</t>
  </si>
  <si>
    <t>Аркттур Эксперт</t>
  </si>
  <si>
    <t>6 шт.</t>
  </si>
  <si>
    <t>А.А. Тяптин</t>
  </si>
  <si>
    <t>Санитарный отдел-</t>
  </si>
  <si>
    <t>Производственный отдел-</t>
  </si>
  <si>
    <t>2-220-388</t>
  </si>
  <si>
    <t>Плановый отдел-</t>
  </si>
  <si>
    <t>2-205-087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</si>
  <si>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591/03 от 10.03.2020 г.                       </t>
    </r>
  </si>
  <si>
    <t xml:space="preserve">                 ООО "Управляющая компания Ленинского района"</t>
  </si>
  <si>
    <t>Количество проживающих</t>
  </si>
  <si>
    <t xml:space="preserve">                                                              01 декабря 2011 г.</t>
  </si>
  <si>
    <t>Эл.энергия на содержание ОИ МКД</t>
  </si>
  <si>
    <t>Отведение сточных вод в целях содерж. ОИ МКД</t>
  </si>
  <si>
    <t>Итого:</t>
  </si>
  <si>
    <t>Прочие работы и услуги:</t>
  </si>
  <si>
    <t>1. Техническое обслуживание нежилых помещений, в том числе</t>
  </si>
  <si>
    <t>сумма снижения в рублях</t>
  </si>
  <si>
    <t>Исп:</t>
  </si>
  <si>
    <t xml:space="preserve">  Предложение Управляющей компании:  Частичный ремонт фасада. Собственникам необходимо предоставить протокол общего собрания  с решением о проведении указанных ремонтных работ на доме, либо принять собственное решение и предоставить в Управляющую компанию.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</si>
</sst>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2" fontId="12" fillId="0" borderId="0" xfId="0" applyNumberFormat="1" applyFont="1"/>
    <xf numFmtId="2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12" fillId="0" borderId="1" xfId="0" applyNumberFormat="1" applyFont="1" applyBorder="1" applyAlignment="1"/>
    <xf numFmtId="2" fontId="4" fillId="0" borderId="1" xfId="0" applyNumberFormat="1" applyFont="1" applyBorder="1" applyAlignment="1"/>
    <xf numFmtId="2" fontId="4" fillId="0" borderId="0" xfId="0" applyNumberFormat="1" applyFont="1"/>
    <xf numFmtId="2" fontId="3" fillId="0" borderId="0" xfId="0" applyNumberFormat="1" applyFont="1"/>
    <xf numFmtId="2" fontId="3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17" fillId="0" borderId="0" xfId="0" applyFont="1"/>
    <xf numFmtId="2" fontId="0" fillId="0" borderId="0" xfId="0" applyNumberFormat="1" applyBorder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/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0" fillId="0" borderId="0" xfId="0" applyNumberFormat="1"/>
    <xf numFmtId="2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6" fillId="0" borderId="2" xfId="0" applyNumberFormat="1" applyFon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4" fontId="9" fillId="0" borderId="6" xfId="0" applyNumberFormat="1" applyFont="1" applyFill="1" applyBorder="1" applyAlignment="1">
      <alignment wrapText="1"/>
    </xf>
    <xf numFmtId="2" fontId="6" fillId="0" borderId="2" xfId="0" applyNumberFormat="1" applyFont="1" applyBorder="1" applyAlignment="1"/>
    <xf numFmtId="2" fontId="0" fillId="0" borderId="6" xfId="0" applyNumberFormat="1" applyBorder="1" applyAlignment="1"/>
    <xf numFmtId="2" fontId="0" fillId="0" borderId="7" xfId="0" applyNumberFormat="1" applyBorder="1" applyAlignment="1"/>
    <xf numFmtId="2" fontId="0" fillId="0" borderId="0" xfId="0" applyNumberFormat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9" fillId="0" borderId="7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7" xfId="0" applyFont="1" applyBorder="1" applyAlignment="1"/>
    <xf numFmtId="4" fontId="9" fillId="0" borderId="7" xfId="0" applyNumberFormat="1" applyFont="1" applyFill="1" applyBorder="1" applyAlignment="1"/>
    <xf numFmtId="4" fontId="3" fillId="0" borderId="7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7" fillId="2" borderId="6" xfId="0" applyNumberFormat="1" applyFont="1" applyFill="1" applyBorder="1" applyAlignment="1">
      <alignment horizontal="center" wrapText="1"/>
    </xf>
    <xf numFmtId="4" fontId="16" fillId="2" borderId="6" xfId="0" applyNumberFormat="1" applyFont="1" applyFill="1" applyBorder="1" applyAlignment="1">
      <alignment horizontal="center" wrapText="1"/>
    </xf>
    <xf numFmtId="4" fontId="16" fillId="2" borderId="7" xfId="0" applyNumberFormat="1" applyFont="1" applyFill="1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/>
    <xf numFmtId="2" fontId="4" fillId="0" borderId="6" xfId="0" applyNumberFormat="1" applyFont="1" applyBorder="1" applyAlignment="1"/>
    <xf numFmtId="2" fontId="4" fillId="0" borderId="7" xfId="0" applyNumberFormat="1" applyFont="1" applyBorder="1" applyAlignment="1"/>
    <xf numFmtId="4" fontId="3" fillId="0" borderId="7" xfId="0" applyNumberFormat="1" applyFont="1" applyFill="1" applyBorder="1" applyAlignment="1">
      <alignment horizontal="left" wrapText="1"/>
    </xf>
    <xf numFmtId="4" fontId="9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2" fontId="6" fillId="0" borderId="0" xfId="0" applyNumberFormat="1" applyFont="1" applyAlignment="1">
      <alignment vertical="center" wrapText="1"/>
    </xf>
    <xf numFmtId="2" fontId="7" fillId="0" borderId="0" xfId="0" applyNumberFormat="1" applyFont="1" applyAlignment="1"/>
    <xf numFmtId="2" fontId="0" fillId="0" borderId="0" xfId="0" applyNumberFormat="1" applyAlignment="1"/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 applyAlignment="1"/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2" zoomScale="130" zoomScaleNormal="130" workbookViewId="0">
      <selection activeCell="E30" sqref="E3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2" t="s">
        <v>97</v>
      </c>
    </row>
    <row r="4" spans="1:4" ht="14.25" customHeight="1" x14ac:dyDescent="0.25">
      <c r="A4" s="20" t="s">
        <v>208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49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209</v>
      </c>
      <c r="D8" s="63"/>
    </row>
    <row r="9" spans="1:4" s="3" customFormat="1" ht="12" customHeight="1" x14ac:dyDescent="0.25">
      <c r="A9" s="11" t="s">
        <v>1</v>
      </c>
      <c r="B9" s="12" t="s">
        <v>11</v>
      </c>
      <c r="C9" s="88" t="s">
        <v>130</v>
      </c>
      <c r="D9" s="89"/>
    </row>
    <row r="10" spans="1:4" s="3" customFormat="1" ht="24" customHeight="1" x14ac:dyDescent="0.25">
      <c r="A10" s="11" t="s">
        <v>2</v>
      </c>
      <c r="B10" s="13" t="s">
        <v>12</v>
      </c>
      <c r="C10" s="90" t="s">
        <v>78</v>
      </c>
      <c r="D10" s="91"/>
    </row>
    <row r="11" spans="1:4" s="3" customFormat="1" ht="15" customHeight="1" x14ac:dyDescent="0.25">
      <c r="A11" s="11" t="s">
        <v>3</v>
      </c>
      <c r="B11" s="12" t="s">
        <v>13</v>
      </c>
      <c r="C11" s="92" t="s">
        <v>14</v>
      </c>
      <c r="D11" s="93"/>
    </row>
    <row r="12" spans="1:4" s="3" customFormat="1" ht="15" customHeight="1" x14ac:dyDescent="0.25">
      <c r="A12" s="37" t="s">
        <v>4</v>
      </c>
      <c r="B12" s="38" t="s">
        <v>81</v>
      </c>
      <c r="C12" s="64" t="s">
        <v>82</v>
      </c>
      <c r="D12" s="64" t="s">
        <v>83</v>
      </c>
    </row>
    <row r="13" spans="1:4" s="3" customFormat="1" ht="15" customHeight="1" x14ac:dyDescent="0.25">
      <c r="A13" s="39"/>
      <c r="B13" s="36"/>
      <c r="C13" s="64" t="s">
        <v>84</v>
      </c>
      <c r="D13" s="64" t="s">
        <v>85</v>
      </c>
    </row>
    <row r="14" spans="1:4" s="3" customFormat="1" ht="15" customHeight="1" x14ac:dyDescent="0.25">
      <c r="A14" s="39"/>
      <c r="B14" s="36"/>
      <c r="C14" s="64" t="s">
        <v>86</v>
      </c>
      <c r="D14" s="64" t="s">
        <v>87</v>
      </c>
    </row>
    <row r="15" spans="1:4" s="3" customFormat="1" ht="15" customHeight="1" x14ac:dyDescent="0.25">
      <c r="A15" s="39"/>
      <c r="B15" s="36"/>
      <c r="C15" s="64" t="s">
        <v>88</v>
      </c>
      <c r="D15" s="64" t="s">
        <v>90</v>
      </c>
    </row>
    <row r="16" spans="1:4" s="3" customFormat="1" ht="15" customHeight="1" x14ac:dyDescent="0.25">
      <c r="A16" s="39"/>
      <c r="B16" s="36"/>
      <c r="C16" s="64" t="s">
        <v>89</v>
      </c>
      <c r="D16" s="64" t="s">
        <v>83</v>
      </c>
    </row>
    <row r="17" spans="1:4" s="3" customFormat="1" ht="15" customHeight="1" x14ac:dyDescent="0.25">
      <c r="A17" s="39"/>
      <c r="B17" s="36"/>
      <c r="C17" s="64" t="s">
        <v>91</v>
      </c>
      <c r="D17" s="64" t="s">
        <v>92</v>
      </c>
    </row>
    <row r="18" spans="1:4" s="3" customFormat="1" ht="15" customHeight="1" x14ac:dyDescent="0.25">
      <c r="A18" s="40"/>
      <c r="B18" s="35"/>
      <c r="C18" s="64" t="s">
        <v>93</v>
      </c>
      <c r="D18" s="64" t="s">
        <v>94</v>
      </c>
    </row>
    <row r="19" spans="1:4" s="3" customFormat="1" ht="14.25" customHeight="1" x14ac:dyDescent="0.25">
      <c r="A19" s="11" t="s">
        <v>5</v>
      </c>
      <c r="B19" s="12" t="s">
        <v>15</v>
      </c>
      <c r="C19" s="94" t="s">
        <v>95</v>
      </c>
      <c r="D19" s="95"/>
    </row>
    <row r="20" spans="1:4" s="3" customFormat="1" ht="23.25" x14ac:dyDescent="0.25">
      <c r="A20" s="11" t="s">
        <v>6</v>
      </c>
      <c r="B20" s="13" t="s">
        <v>16</v>
      </c>
      <c r="C20" s="96" t="s">
        <v>50</v>
      </c>
      <c r="D20" s="97"/>
    </row>
    <row r="21" spans="1:4" s="3" customFormat="1" ht="16.5" customHeight="1" x14ac:dyDescent="0.25">
      <c r="A21" s="11" t="s">
        <v>7</v>
      </c>
      <c r="B21" s="12" t="s">
        <v>17</v>
      </c>
      <c r="C21" s="90" t="s">
        <v>18</v>
      </c>
      <c r="D21" s="91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19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4" s="5" customFormat="1" ht="28.5" customHeight="1" x14ac:dyDescent="0.25">
      <c r="A26" s="101" t="s">
        <v>25</v>
      </c>
      <c r="B26" s="102"/>
      <c r="C26" s="102"/>
      <c r="D26" s="103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125</v>
      </c>
      <c r="C28" s="6" t="s">
        <v>23</v>
      </c>
      <c r="D28" s="6" t="s">
        <v>24</v>
      </c>
    </row>
    <row r="29" spans="1:4" x14ac:dyDescent="0.25">
      <c r="A29" s="18" t="s">
        <v>26</v>
      </c>
      <c r="B29" s="17"/>
      <c r="C29" s="17"/>
      <c r="D29" s="17"/>
    </row>
    <row r="30" spans="1:4" ht="12.75" customHeight="1" x14ac:dyDescent="0.25">
      <c r="A30" s="7">
        <v>1</v>
      </c>
      <c r="B30" s="6" t="s">
        <v>125</v>
      </c>
      <c r="C30" s="6" t="s">
        <v>127</v>
      </c>
      <c r="D30" s="6" t="s">
        <v>126</v>
      </c>
    </row>
    <row r="31" spans="1:4" x14ac:dyDescent="0.25">
      <c r="A31" s="18" t="s">
        <v>40</v>
      </c>
      <c r="B31" s="17"/>
      <c r="C31" s="17"/>
      <c r="D31" s="17"/>
    </row>
    <row r="32" spans="1:4" ht="13.5" customHeight="1" x14ac:dyDescent="0.25">
      <c r="A32" s="18" t="s">
        <v>41</v>
      </c>
      <c r="B32" s="17"/>
      <c r="C32" s="17"/>
      <c r="D32" s="17"/>
    </row>
    <row r="33" spans="1:4" ht="12" customHeight="1" x14ac:dyDescent="0.25">
      <c r="A33" s="7">
        <v>1</v>
      </c>
      <c r="B33" s="6" t="s">
        <v>132</v>
      </c>
      <c r="C33" s="6" t="s">
        <v>105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133</v>
      </c>
      <c r="C35" s="6" t="s">
        <v>23</v>
      </c>
      <c r="D35" s="6" t="s">
        <v>29</v>
      </c>
    </row>
    <row r="36" spans="1:4" ht="13.5" customHeight="1" x14ac:dyDescent="0.25">
      <c r="A36" s="18" t="s">
        <v>30</v>
      </c>
      <c r="B36" s="17"/>
      <c r="C36" s="17"/>
      <c r="D36" s="17"/>
    </row>
    <row r="37" spans="1:4" x14ac:dyDescent="0.25">
      <c r="A37" s="7">
        <v>1</v>
      </c>
      <c r="B37" s="6" t="s">
        <v>31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47</v>
      </c>
      <c r="B39" s="17"/>
      <c r="C39" s="17"/>
      <c r="D39" s="17"/>
    </row>
    <row r="40" spans="1:4" x14ac:dyDescent="0.25">
      <c r="A40" s="7">
        <v>1</v>
      </c>
      <c r="B40" s="6" t="s">
        <v>32</v>
      </c>
      <c r="C40" s="100" t="s">
        <v>98</v>
      </c>
      <c r="D40" s="100"/>
    </row>
    <row r="41" spans="1:4" x14ac:dyDescent="0.25">
      <c r="A41" s="7">
        <v>2</v>
      </c>
      <c r="B41" s="6" t="s">
        <v>34</v>
      </c>
      <c r="C41" s="100" t="s">
        <v>99</v>
      </c>
      <c r="D41" s="100"/>
    </row>
    <row r="42" spans="1:4" ht="15" customHeight="1" x14ac:dyDescent="0.25">
      <c r="A42" s="7">
        <v>3</v>
      </c>
      <c r="B42" s="6" t="s">
        <v>35</v>
      </c>
      <c r="C42" s="100" t="s">
        <v>100</v>
      </c>
      <c r="D42" s="100"/>
    </row>
    <row r="43" spans="1:4" x14ac:dyDescent="0.25">
      <c r="A43" s="7">
        <v>4</v>
      </c>
      <c r="B43" s="6" t="s">
        <v>33</v>
      </c>
      <c r="C43" s="100" t="s">
        <v>101</v>
      </c>
      <c r="D43" s="100"/>
    </row>
    <row r="44" spans="1:4" x14ac:dyDescent="0.25">
      <c r="A44" s="7">
        <v>5</v>
      </c>
      <c r="B44" s="6" t="s">
        <v>36</v>
      </c>
      <c r="C44" s="100" t="s">
        <v>106</v>
      </c>
      <c r="D44" s="100"/>
    </row>
    <row r="45" spans="1:4" x14ac:dyDescent="0.25">
      <c r="A45" s="7">
        <v>6</v>
      </c>
      <c r="B45" s="6" t="s">
        <v>37</v>
      </c>
      <c r="C45" s="100" t="s">
        <v>134</v>
      </c>
      <c r="D45" s="100"/>
    </row>
    <row r="46" spans="1:4" ht="15" customHeight="1" x14ac:dyDescent="0.25">
      <c r="A46" s="7">
        <v>7</v>
      </c>
      <c r="B46" s="6" t="s">
        <v>38</v>
      </c>
      <c r="C46" s="100" t="s">
        <v>135</v>
      </c>
      <c r="D46" s="100"/>
    </row>
    <row r="47" spans="1:4" x14ac:dyDescent="0.25">
      <c r="A47" s="7">
        <v>8</v>
      </c>
      <c r="B47" s="6" t="s">
        <v>39</v>
      </c>
      <c r="C47" s="100" t="s">
        <v>128</v>
      </c>
      <c r="D47" s="100"/>
    </row>
    <row r="48" spans="1:4" x14ac:dyDescent="0.25">
      <c r="A48" s="7">
        <v>9</v>
      </c>
      <c r="B48" s="6" t="s">
        <v>210</v>
      </c>
      <c r="C48" s="104" t="s">
        <v>136</v>
      </c>
      <c r="D48" s="105"/>
    </row>
    <row r="49" spans="1:4" x14ac:dyDescent="0.25">
      <c r="A49" s="7">
        <v>10</v>
      </c>
      <c r="B49" s="6" t="s">
        <v>80</v>
      </c>
      <c r="C49" s="98" t="s">
        <v>211</v>
      </c>
      <c r="D49" s="9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3:D43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"/>
  <sheetViews>
    <sheetView tabSelected="1" topLeftCell="A46" zoomScale="140" zoomScaleNormal="140" workbookViewId="0">
      <selection sqref="A1:H110"/>
    </sheetView>
  </sheetViews>
  <sheetFormatPr defaultRowHeight="15" x14ac:dyDescent="0.25"/>
  <cols>
    <col min="1" max="1" width="15.85546875" customWidth="1"/>
    <col min="2" max="2" width="17" style="31" customWidth="1"/>
    <col min="3" max="3" width="8.5703125" style="31" customWidth="1"/>
    <col min="4" max="4" width="8.28515625" customWidth="1"/>
    <col min="5" max="5" width="9" customWidth="1"/>
    <col min="6" max="7" width="9.7109375" customWidth="1"/>
    <col min="8" max="8" width="13" customWidth="1"/>
  </cols>
  <sheetData>
    <row r="1" spans="1:26" x14ac:dyDescent="0.25">
      <c r="A1" s="4" t="s">
        <v>113</v>
      </c>
      <c r="B1"/>
      <c r="C1" s="32"/>
      <c r="D1" s="32"/>
      <c r="G1" s="32"/>
      <c r="H1" s="1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6.5" customHeight="1" x14ac:dyDescent="0.25">
      <c r="A2" s="4" t="s">
        <v>137</v>
      </c>
      <c r="B2"/>
      <c r="C2" s="32"/>
      <c r="D2" s="32"/>
      <c r="G2" s="32"/>
      <c r="H2" s="17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57.75" customHeight="1" x14ac:dyDescent="0.25">
      <c r="A3" s="127" t="s">
        <v>57</v>
      </c>
      <c r="B3" s="128"/>
      <c r="C3" s="33" t="s">
        <v>58</v>
      </c>
      <c r="D3" s="30" t="s">
        <v>59</v>
      </c>
      <c r="E3" s="30" t="s">
        <v>60</v>
      </c>
      <c r="F3" s="30" t="s">
        <v>61</v>
      </c>
      <c r="G3" s="34" t="s">
        <v>62</v>
      </c>
      <c r="H3" s="30" t="s">
        <v>63</v>
      </c>
    </row>
    <row r="4" spans="1:26" ht="29.25" customHeight="1" x14ac:dyDescent="0.25">
      <c r="A4" s="115" t="s">
        <v>138</v>
      </c>
      <c r="B4" s="115"/>
      <c r="C4" s="65"/>
      <c r="D4" s="65">
        <f>D5+D6</f>
        <v>8545</v>
      </c>
      <c r="E4" s="66"/>
      <c r="F4" s="66"/>
      <c r="G4" s="66"/>
      <c r="H4" s="67"/>
      <c r="I4" s="42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 x14ac:dyDescent="0.25">
      <c r="A5" s="115" t="s">
        <v>111</v>
      </c>
      <c r="B5" s="124"/>
      <c r="C5" s="65"/>
      <c r="D5" s="65">
        <v>10098.07</v>
      </c>
      <c r="E5" s="66"/>
      <c r="F5" s="66"/>
      <c r="G5" s="66"/>
      <c r="H5" s="67"/>
      <c r="I5" s="42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 x14ac:dyDescent="0.25">
      <c r="A6" s="115" t="s">
        <v>112</v>
      </c>
      <c r="B6" s="124"/>
      <c r="C6" s="65"/>
      <c r="D6" s="65">
        <v>-1553.07</v>
      </c>
      <c r="E6" s="66"/>
      <c r="F6" s="66"/>
      <c r="G6" s="66"/>
      <c r="H6" s="67"/>
      <c r="I6" s="42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 x14ac:dyDescent="0.25">
      <c r="A7" s="135" t="s">
        <v>139</v>
      </c>
      <c r="B7" s="136"/>
      <c r="C7" s="136"/>
      <c r="D7" s="136"/>
      <c r="E7" s="136"/>
      <c r="F7" s="136"/>
      <c r="G7" s="136"/>
      <c r="H7" s="137"/>
    </row>
    <row r="8" spans="1:26" ht="17.25" customHeight="1" x14ac:dyDescent="0.25">
      <c r="A8" s="122" t="s">
        <v>64</v>
      </c>
      <c r="B8" s="129"/>
      <c r="C8" s="66">
        <f>C12+C15+C18+C21+C24+C27</f>
        <v>23.380000000000003</v>
      </c>
      <c r="D8" s="66">
        <v>-1423.3</v>
      </c>
      <c r="E8" s="66">
        <f>E12+E15+E18+E24+E27</f>
        <v>10198.9</v>
      </c>
      <c r="F8" s="66">
        <f>F12+F15+F18+F24+F27</f>
        <v>9740.1500000000015</v>
      </c>
      <c r="G8" s="66">
        <f>G12+G15+G18+G24+G27</f>
        <v>9740.1500000000015</v>
      </c>
      <c r="H8" s="68">
        <f>F8-E8+D8</f>
        <v>-1882.0499999999981</v>
      </c>
    </row>
    <row r="9" spans="1:26" x14ac:dyDescent="0.25">
      <c r="A9" s="69" t="s">
        <v>65</v>
      </c>
      <c r="B9" s="70"/>
      <c r="C9" s="71">
        <f>C8-C10</f>
        <v>21.042000000000002</v>
      </c>
      <c r="D9" s="71">
        <v>-1342.29</v>
      </c>
      <c r="E9" s="71">
        <f>E8-E10</f>
        <v>9179.01</v>
      </c>
      <c r="F9" s="71">
        <f>F8-F10</f>
        <v>8766.135000000002</v>
      </c>
      <c r="G9" s="71">
        <f>G8-G10</f>
        <v>8766.135000000002</v>
      </c>
      <c r="H9" s="71">
        <f t="shared" ref="H9:H10" si="0">F9-E9+D9</f>
        <v>-1755.1649999999981</v>
      </c>
    </row>
    <row r="10" spans="1:26" x14ac:dyDescent="0.25">
      <c r="A10" s="111" t="s">
        <v>66</v>
      </c>
      <c r="B10" s="130"/>
      <c r="C10" s="71">
        <f>C8*10%</f>
        <v>2.3380000000000005</v>
      </c>
      <c r="D10" s="71">
        <v>-142.33000000000001</v>
      </c>
      <c r="E10" s="71">
        <f>E8*10%</f>
        <v>1019.89</v>
      </c>
      <c r="F10" s="71">
        <f>F8*10%</f>
        <v>974.01500000000021</v>
      </c>
      <c r="G10" s="71">
        <f>G8*10%</f>
        <v>974.01500000000021</v>
      </c>
      <c r="H10" s="71">
        <f t="shared" si="0"/>
        <v>-188.20499999999979</v>
      </c>
    </row>
    <row r="11" spans="1:26" ht="12.75" customHeight="1" x14ac:dyDescent="0.25">
      <c r="A11" s="131" t="s">
        <v>67</v>
      </c>
      <c r="B11" s="132"/>
      <c r="C11" s="132"/>
      <c r="D11" s="132"/>
      <c r="E11" s="132"/>
      <c r="F11" s="132"/>
      <c r="G11" s="132"/>
      <c r="H11" s="123"/>
    </row>
    <row r="12" spans="1:26" x14ac:dyDescent="0.25">
      <c r="A12" s="133" t="s">
        <v>102</v>
      </c>
      <c r="B12" s="134"/>
      <c r="C12" s="66">
        <v>8.64</v>
      </c>
      <c r="D12" s="72">
        <v>-158.26</v>
      </c>
      <c r="E12" s="72">
        <v>3789.82</v>
      </c>
      <c r="F12" s="72">
        <v>3621.16</v>
      </c>
      <c r="G12" s="72">
        <f>F12</f>
        <v>3621.16</v>
      </c>
      <c r="H12" s="71">
        <f t="shared" ref="H12:H20" si="1">F12-E12+D12</f>
        <v>-326.9200000000003</v>
      </c>
    </row>
    <row r="13" spans="1:26" x14ac:dyDescent="0.25">
      <c r="A13" s="69" t="s">
        <v>65</v>
      </c>
      <c r="B13" s="70"/>
      <c r="C13" s="71">
        <f>C12-C14</f>
        <v>7.7760000000000007</v>
      </c>
      <c r="D13" s="71">
        <f>D12-D14</f>
        <v>-142.434</v>
      </c>
      <c r="E13" s="71">
        <f>E12-E14</f>
        <v>3410.8380000000002</v>
      </c>
      <c r="F13" s="71">
        <f>F12-F14</f>
        <v>3259.0439999999999</v>
      </c>
      <c r="G13" s="71">
        <f>G12-G14</f>
        <v>3259.0439999999999</v>
      </c>
      <c r="H13" s="71">
        <f t="shared" si="1"/>
        <v>-294.22800000000029</v>
      </c>
    </row>
    <row r="14" spans="1:26" x14ac:dyDescent="0.25">
      <c r="A14" s="111" t="s">
        <v>66</v>
      </c>
      <c r="B14" s="138"/>
      <c r="C14" s="71">
        <f>C12*10%</f>
        <v>0.8640000000000001</v>
      </c>
      <c r="D14" s="71">
        <f>D12*10%</f>
        <v>-15.826000000000001</v>
      </c>
      <c r="E14" s="71">
        <f>E12*10%</f>
        <v>378.98200000000003</v>
      </c>
      <c r="F14" s="71">
        <f>F12*10%</f>
        <v>362.11599999999999</v>
      </c>
      <c r="G14" s="71">
        <f>G12*10%</f>
        <v>362.11599999999999</v>
      </c>
      <c r="H14" s="71">
        <f t="shared" si="1"/>
        <v>-32.692000000000043</v>
      </c>
    </row>
    <row r="15" spans="1:26" ht="23.25" customHeight="1" x14ac:dyDescent="0.25">
      <c r="A15" s="133" t="s">
        <v>42</v>
      </c>
      <c r="B15" s="134"/>
      <c r="C15" s="66">
        <v>3.74</v>
      </c>
      <c r="D15" s="72">
        <v>-327.57</v>
      </c>
      <c r="E15" s="72">
        <v>1640.5</v>
      </c>
      <c r="F15" s="72">
        <v>1567.39</v>
      </c>
      <c r="G15" s="72">
        <f>F15</f>
        <v>1567.39</v>
      </c>
      <c r="H15" s="71">
        <f t="shared" si="1"/>
        <v>-400.67999999999989</v>
      </c>
    </row>
    <row r="16" spans="1:26" x14ac:dyDescent="0.25">
      <c r="A16" s="69" t="s">
        <v>65</v>
      </c>
      <c r="B16" s="70"/>
      <c r="C16" s="71">
        <f>C15-C17</f>
        <v>3.3660000000000001</v>
      </c>
      <c r="D16" s="71">
        <f>D15-D17</f>
        <v>-294.81299999999999</v>
      </c>
      <c r="E16" s="71">
        <f>E15-E17</f>
        <v>1476.45</v>
      </c>
      <c r="F16" s="71">
        <f>F15-F17</f>
        <v>1410.6510000000001</v>
      </c>
      <c r="G16" s="71">
        <f>G15-G17</f>
        <v>1410.6510000000001</v>
      </c>
      <c r="H16" s="71">
        <f t="shared" si="1"/>
        <v>-360.61199999999997</v>
      </c>
    </row>
    <row r="17" spans="1:10" ht="15" customHeight="1" x14ac:dyDescent="0.25">
      <c r="A17" s="111" t="s">
        <v>66</v>
      </c>
      <c r="B17" s="138"/>
      <c r="C17" s="71">
        <f>C15*10%</f>
        <v>0.37400000000000005</v>
      </c>
      <c r="D17" s="71">
        <f>D15*10%</f>
        <v>-32.756999999999998</v>
      </c>
      <c r="E17" s="71">
        <f>E15*10%</f>
        <v>164.05</v>
      </c>
      <c r="F17" s="71">
        <f>F15*10%</f>
        <v>156.73900000000003</v>
      </c>
      <c r="G17" s="71">
        <f>G15*10%</f>
        <v>156.73900000000003</v>
      </c>
      <c r="H17" s="71">
        <f t="shared" si="1"/>
        <v>-40.067999999999977</v>
      </c>
    </row>
    <row r="18" spans="1:10" ht="14.25" customHeight="1" x14ac:dyDescent="0.25">
      <c r="A18" s="133" t="s">
        <v>117</v>
      </c>
      <c r="B18" s="134"/>
      <c r="C18" s="73">
        <v>2.63</v>
      </c>
      <c r="D18" s="72">
        <v>-218.64</v>
      </c>
      <c r="E18" s="72">
        <v>1069.05</v>
      </c>
      <c r="F18" s="72">
        <v>1021.23</v>
      </c>
      <c r="G18" s="72">
        <f>F18</f>
        <v>1021.23</v>
      </c>
      <c r="H18" s="71">
        <f t="shared" si="1"/>
        <v>-266.45999999999992</v>
      </c>
    </row>
    <row r="19" spans="1:10" ht="13.5" customHeight="1" x14ac:dyDescent="0.25">
      <c r="A19" s="69" t="s">
        <v>65</v>
      </c>
      <c r="B19" s="70"/>
      <c r="C19" s="71">
        <f>C18-C20</f>
        <v>2.367</v>
      </c>
      <c r="D19" s="71">
        <f>D18-D20</f>
        <v>-196.77599999999998</v>
      </c>
      <c r="E19" s="71">
        <f>E18-E20</f>
        <v>962.14499999999998</v>
      </c>
      <c r="F19" s="71">
        <f>F18-F20</f>
        <v>919.10699999999997</v>
      </c>
      <c r="G19" s="71">
        <f>G18-G20</f>
        <v>919.10699999999997</v>
      </c>
      <c r="H19" s="71">
        <f t="shared" si="1"/>
        <v>-239.81399999999999</v>
      </c>
    </row>
    <row r="20" spans="1:10" ht="12.75" customHeight="1" x14ac:dyDescent="0.25">
      <c r="A20" s="111" t="s">
        <v>66</v>
      </c>
      <c r="B20" s="138"/>
      <c r="C20" s="71">
        <f>C18*10%</f>
        <v>0.26300000000000001</v>
      </c>
      <c r="D20" s="71">
        <f>D18*10%</f>
        <v>-21.864000000000001</v>
      </c>
      <c r="E20" s="71">
        <f>E18*10%</f>
        <v>106.905</v>
      </c>
      <c r="F20" s="71">
        <f>F18*10%</f>
        <v>102.123</v>
      </c>
      <c r="G20" s="71">
        <f>G18*10%</f>
        <v>102.123</v>
      </c>
      <c r="H20" s="71">
        <f t="shared" si="1"/>
        <v>-26.645999999999997</v>
      </c>
    </row>
    <row r="21" spans="1:10" x14ac:dyDescent="0.25">
      <c r="A21" s="133" t="s">
        <v>79</v>
      </c>
      <c r="B21" s="147"/>
      <c r="C21" s="68">
        <v>0</v>
      </c>
      <c r="D21" s="71">
        <v>0</v>
      </c>
      <c r="E21" s="71">
        <v>0</v>
      </c>
      <c r="F21" s="71">
        <v>0</v>
      </c>
      <c r="G21" s="71">
        <f>F21</f>
        <v>0</v>
      </c>
      <c r="H21" s="71" t="s">
        <v>107</v>
      </c>
    </row>
    <row r="22" spans="1:10" ht="14.25" customHeight="1" x14ac:dyDescent="0.25">
      <c r="A22" s="69" t="s">
        <v>65</v>
      </c>
      <c r="B22" s="70"/>
      <c r="C22" s="71">
        <f>C21-C23</f>
        <v>0</v>
      </c>
      <c r="D22" s="71">
        <v>0</v>
      </c>
      <c r="E22" s="71">
        <v>0</v>
      </c>
      <c r="F22" s="71">
        <v>0</v>
      </c>
      <c r="G22" s="71">
        <v>0</v>
      </c>
      <c r="H22" s="71">
        <f t="shared" ref="H22:H29" si="2">F22-E22+D22</f>
        <v>0</v>
      </c>
    </row>
    <row r="23" spans="1:10" ht="14.25" customHeight="1" x14ac:dyDescent="0.25">
      <c r="A23" s="111" t="s">
        <v>66</v>
      </c>
      <c r="B23" s="130"/>
      <c r="C23" s="71">
        <f>C21*10%</f>
        <v>0</v>
      </c>
      <c r="D23" s="71">
        <v>0</v>
      </c>
      <c r="E23" s="71">
        <v>0</v>
      </c>
      <c r="F23" s="71">
        <v>0</v>
      </c>
      <c r="G23" s="71">
        <v>0</v>
      </c>
      <c r="H23" s="71">
        <f t="shared" si="2"/>
        <v>0</v>
      </c>
    </row>
    <row r="24" spans="1:10" ht="14.25" customHeight="1" x14ac:dyDescent="0.25">
      <c r="A24" s="74" t="s">
        <v>103</v>
      </c>
      <c r="B24" s="75"/>
      <c r="C24" s="68">
        <v>4.58</v>
      </c>
      <c r="D24" s="71">
        <v>-400.99</v>
      </c>
      <c r="E24" s="71">
        <v>2002.55</v>
      </c>
      <c r="F24" s="71">
        <v>1913.26</v>
      </c>
      <c r="G24" s="71">
        <f>F24</f>
        <v>1913.26</v>
      </c>
      <c r="H24" s="71">
        <f t="shared" si="2"/>
        <v>-490.28</v>
      </c>
    </row>
    <row r="25" spans="1:10" ht="14.25" customHeight="1" x14ac:dyDescent="0.25">
      <c r="A25" s="69" t="s">
        <v>65</v>
      </c>
      <c r="B25" s="70"/>
      <c r="C25" s="71">
        <f>C24-C26</f>
        <v>4.1219999999999999</v>
      </c>
      <c r="D25" s="71">
        <f>D24-D26</f>
        <v>-360.89100000000002</v>
      </c>
      <c r="E25" s="71">
        <f>E24-E26</f>
        <v>1802.2950000000001</v>
      </c>
      <c r="F25" s="71">
        <f>F24-F26</f>
        <v>1721.934</v>
      </c>
      <c r="G25" s="71">
        <f>G24-G26</f>
        <v>1721.934</v>
      </c>
      <c r="H25" s="71">
        <f t="shared" si="2"/>
        <v>-441.25200000000012</v>
      </c>
    </row>
    <row r="26" spans="1:10" x14ac:dyDescent="0.25">
      <c r="A26" s="111" t="s">
        <v>66</v>
      </c>
      <c r="B26" s="138"/>
      <c r="C26" s="71">
        <f>C24*10%</f>
        <v>0.45800000000000002</v>
      </c>
      <c r="D26" s="71">
        <f>D24*10%</f>
        <v>-40.099000000000004</v>
      </c>
      <c r="E26" s="71">
        <f>E24*10%</f>
        <v>200.255</v>
      </c>
      <c r="F26" s="71">
        <f>F24*10%</f>
        <v>191.32600000000002</v>
      </c>
      <c r="G26" s="71">
        <f>G24*10%</f>
        <v>191.32600000000002</v>
      </c>
      <c r="H26" s="71">
        <f t="shared" si="2"/>
        <v>-49.027999999999977</v>
      </c>
    </row>
    <row r="27" spans="1:10" ht="14.25" customHeight="1" x14ac:dyDescent="0.25">
      <c r="A27" s="150" t="s">
        <v>43</v>
      </c>
      <c r="B27" s="151"/>
      <c r="C27" s="76">
        <v>3.79</v>
      </c>
      <c r="D27" s="77">
        <v>-317.81</v>
      </c>
      <c r="E27" s="77">
        <v>1696.98</v>
      </c>
      <c r="F27" s="77">
        <v>1617.11</v>
      </c>
      <c r="G27" s="77">
        <f>F27</f>
        <v>1617.11</v>
      </c>
      <c r="H27" s="71">
        <f t="shared" si="2"/>
        <v>-397.68000000000012</v>
      </c>
    </row>
    <row r="28" spans="1:10" x14ac:dyDescent="0.25">
      <c r="A28" s="69" t="s">
        <v>65</v>
      </c>
      <c r="B28" s="70"/>
      <c r="C28" s="71">
        <f>C27-C29</f>
        <v>3.411</v>
      </c>
      <c r="D28" s="71">
        <f>D27-D29</f>
        <v>-286.029</v>
      </c>
      <c r="E28" s="71">
        <f>E27-E29</f>
        <v>1527.2819999999999</v>
      </c>
      <c r="F28" s="71">
        <f>F27-F29</f>
        <v>1455.3989999999999</v>
      </c>
      <c r="G28" s="71">
        <f>G27-G29</f>
        <v>1455.3989999999999</v>
      </c>
      <c r="H28" s="71">
        <f t="shared" si="2"/>
        <v>-357.91200000000003</v>
      </c>
    </row>
    <row r="29" spans="1:10" x14ac:dyDescent="0.25">
      <c r="A29" s="111" t="s">
        <v>66</v>
      </c>
      <c r="B29" s="138"/>
      <c r="C29" s="71">
        <f>C27*10%</f>
        <v>0.379</v>
      </c>
      <c r="D29" s="71">
        <f t="shared" ref="D29:G29" si="3">D27*10%</f>
        <v>-31.781000000000002</v>
      </c>
      <c r="E29" s="71">
        <f t="shared" si="3"/>
        <v>169.69800000000001</v>
      </c>
      <c r="F29" s="71">
        <f t="shared" si="3"/>
        <v>161.71100000000001</v>
      </c>
      <c r="G29" s="71">
        <f t="shared" si="3"/>
        <v>161.71100000000001</v>
      </c>
      <c r="H29" s="71">
        <f t="shared" si="2"/>
        <v>-39.768000000000001</v>
      </c>
    </row>
    <row r="30" spans="1:10" ht="9.75" customHeight="1" x14ac:dyDescent="0.25">
      <c r="A30" s="111"/>
      <c r="B30" s="112"/>
      <c r="C30" s="71"/>
      <c r="D30" s="71"/>
      <c r="E30" s="71"/>
      <c r="F30" s="71"/>
      <c r="G30" s="78"/>
      <c r="H30" s="71"/>
    </row>
    <row r="31" spans="1:10" ht="15" customHeight="1" x14ac:dyDescent="0.25">
      <c r="A31" s="122" t="s">
        <v>44</v>
      </c>
      <c r="B31" s="123"/>
      <c r="C31" s="68">
        <v>7.63</v>
      </c>
      <c r="D31" s="68">
        <v>8752.86</v>
      </c>
      <c r="E31" s="68">
        <v>3346.79</v>
      </c>
      <c r="F31" s="68">
        <v>3197.86</v>
      </c>
      <c r="G31" s="79">
        <f>G32+G33</f>
        <v>3792.4360000000006</v>
      </c>
      <c r="H31" s="68">
        <f>F31-E31+D31+F31-G31</f>
        <v>8009.3540000000003</v>
      </c>
      <c r="I31" s="43"/>
      <c r="J31" s="43"/>
    </row>
    <row r="32" spans="1:10" ht="15.75" customHeight="1" x14ac:dyDescent="0.25">
      <c r="A32" s="69" t="s">
        <v>68</v>
      </c>
      <c r="B32" s="70"/>
      <c r="C32" s="71">
        <f>C31-C33</f>
        <v>6.867</v>
      </c>
      <c r="D32" s="68">
        <v>8777.34</v>
      </c>
      <c r="E32" s="71">
        <f>E31-E33</f>
        <v>3012.1109999999999</v>
      </c>
      <c r="F32" s="71">
        <f>F31-F33</f>
        <v>2878.0740000000001</v>
      </c>
      <c r="G32" s="80">
        <f>G86</f>
        <v>3472.6500000000005</v>
      </c>
      <c r="H32" s="71">
        <f>F32-E32+D32+F32-G32</f>
        <v>8048.7269999999999</v>
      </c>
      <c r="J32" s="83"/>
    </row>
    <row r="33" spans="1:11" ht="12.75" customHeight="1" x14ac:dyDescent="0.25">
      <c r="A33" s="111" t="s">
        <v>66</v>
      </c>
      <c r="B33" s="138"/>
      <c r="C33" s="71">
        <f>C31*10%</f>
        <v>0.76300000000000001</v>
      </c>
      <c r="D33" s="71">
        <v>-24.48</v>
      </c>
      <c r="E33" s="71">
        <f>E31*10%</f>
        <v>334.67900000000003</v>
      </c>
      <c r="F33" s="71">
        <f>F31*10%</f>
        <v>319.78600000000006</v>
      </c>
      <c r="G33" s="71">
        <f>F33</f>
        <v>319.78600000000006</v>
      </c>
      <c r="H33" s="71">
        <f>F33-E33+D33+F33-G33</f>
        <v>-39.37299999999999</v>
      </c>
    </row>
    <row r="34" spans="1:11" ht="12.75" customHeight="1" x14ac:dyDescent="0.25">
      <c r="A34" s="111"/>
      <c r="B34" s="112"/>
      <c r="C34" s="71"/>
      <c r="D34" s="71"/>
      <c r="E34" s="71"/>
      <c r="F34" s="71"/>
      <c r="G34" s="78"/>
      <c r="H34" s="71"/>
    </row>
    <row r="35" spans="1:11" ht="12.75" customHeight="1" x14ac:dyDescent="0.25">
      <c r="A35" s="125" t="s">
        <v>121</v>
      </c>
      <c r="B35" s="126"/>
      <c r="C35" s="71"/>
      <c r="D35" s="81">
        <v>-129.77000000000001</v>
      </c>
      <c r="E35" s="81">
        <f>E37+E38+E39+E40</f>
        <v>953.67</v>
      </c>
      <c r="F35" s="81">
        <f>F37+F38+F39+F40</f>
        <v>889.43000000000006</v>
      </c>
      <c r="G35" s="81">
        <f>G37+G38+G39+G40</f>
        <v>889.43000000000006</v>
      </c>
      <c r="H35" s="68">
        <f>F35-E35+D35+F35-G35</f>
        <v>-194.00999999999988</v>
      </c>
    </row>
    <row r="36" spans="1:11" ht="12.75" customHeight="1" x14ac:dyDescent="0.25">
      <c r="A36" s="113" t="s">
        <v>122</v>
      </c>
      <c r="B36" s="114"/>
      <c r="C36" s="71"/>
      <c r="D36" s="71"/>
      <c r="E36" s="71"/>
      <c r="F36" s="71"/>
      <c r="G36" s="78"/>
      <c r="H36" s="71"/>
    </row>
    <row r="37" spans="1:11" ht="12.75" customHeight="1" x14ac:dyDescent="0.25">
      <c r="A37" s="113" t="s">
        <v>123</v>
      </c>
      <c r="B37" s="114"/>
      <c r="C37" s="71"/>
      <c r="D37" s="71">
        <v>-8.26</v>
      </c>
      <c r="E37" s="71">
        <v>61.29</v>
      </c>
      <c r="F37" s="71">
        <v>57.07</v>
      </c>
      <c r="G37" s="71">
        <f>F37</f>
        <v>57.07</v>
      </c>
      <c r="H37" s="71">
        <f t="shared" ref="H37:H40" si="4">F37-E37+D37+F37-G37</f>
        <v>-12.479999999999997</v>
      </c>
    </row>
    <row r="38" spans="1:11" ht="12.75" customHeight="1" x14ac:dyDescent="0.25">
      <c r="A38" s="113" t="s">
        <v>124</v>
      </c>
      <c r="B38" s="114"/>
      <c r="C38" s="71"/>
      <c r="D38" s="71">
        <v>-14.79</v>
      </c>
      <c r="E38" s="71">
        <v>78.28</v>
      </c>
      <c r="F38" s="71">
        <v>77.08</v>
      </c>
      <c r="G38" s="71">
        <f t="shared" ref="G38:G40" si="5">F38</f>
        <v>77.08</v>
      </c>
      <c r="H38" s="71">
        <f t="shared" si="4"/>
        <v>-15.990000000000002</v>
      </c>
    </row>
    <row r="39" spans="1:11" ht="12.75" customHeight="1" x14ac:dyDescent="0.25">
      <c r="A39" s="113" t="s">
        <v>212</v>
      </c>
      <c r="B39" s="114"/>
      <c r="C39" s="71"/>
      <c r="D39" s="71">
        <v>-99.63</v>
      </c>
      <c r="E39" s="71">
        <v>751.95</v>
      </c>
      <c r="F39" s="71">
        <v>697.97</v>
      </c>
      <c r="G39" s="71">
        <f t="shared" si="5"/>
        <v>697.97</v>
      </c>
      <c r="H39" s="71">
        <f t="shared" si="4"/>
        <v>-153.61000000000001</v>
      </c>
    </row>
    <row r="40" spans="1:11" ht="12.75" customHeight="1" x14ac:dyDescent="0.25">
      <c r="A40" s="113" t="s">
        <v>213</v>
      </c>
      <c r="B40" s="114"/>
      <c r="C40" s="71"/>
      <c r="D40" s="71">
        <v>-7.09</v>
      </c>
      <c r="E40" s="71">
        <v>62.15</v>
      </c>
      <c r="F40" s="71">
        <v>57.31</v>
      </c>
      <c r="G40" s="71">
        <f t="shared" si="5"/>
        <v>57.31</v>
      </c>
      <c r="H40" s="71">
        <f t="shared" si="4"/>
        <v>-11.929999999999993</v>
      </c>
    </row>
    <row r="41" spans="1:11" ht="14.25" customHeight="1" x14ac:dyDescent="0.25">
      <c r="A41" s="120" t="s">
        <v>214</v>
      </c>
      <c r="B41" s="121"/>
      <c r="C41" s="71"/>
      <c r="D41" s="71"/>
      <c r="E41" s="68">
        <f>E8+E31+E35</f>
        <v>14499.359999999999</v>
      </c>
      <c r="F41" s="68">
        <f>F8+F31+F35</f>
        <v>13827.440000000002</v>
      </c>
      <c r="G41" s="68">
        <f>G8+G31+G35</f>
        <v>14422.016000000003</v>
      </c>
      <c r="H41" s="71"/>
    </row>
    <row r="42" spans="1:11" ht="15" customHeight="1" x14ac:dyDescent="0.25">
      <c r="A42" s="148" t="s">
        <v>215</v>
      </c>
      <c r="B42" s="149"/>
      <c r="C42" s="71"/>
      <c r="D42" s="71"/>
      <c r="E42" s="71"/>
      <c r="F42" s="71"/>
      <c r="G42" s="82"/>
      <c r="H42" s="71"/>
      <c r="J42" t="s">
        <v>129</v>
      </c>
    </row>
    <row r="43" spans="1:11" ht="26.25" customHeight="1" x14ac:dyDescent="0.25">
      <c r="A43" s="157" t="s">
        <v>216</v>
      </c>
      <c r="B43" s="157"/>
      <c r="C43" s="68"/>
      <c r="D43" s="68">
        <v>1345.21</v>
      </c>
      <c r="E43" s="68">
        <v>362.28</v>
      </c>
      <c r="F43" s="68">
        <v>362.28</v>
      </c>
      <c r="G43" s="68">
        <f>G44+G45</f>
        <v>57.96</v>
      </c>
      <c r="H43" s="68">
        <f>F43-E43+D43+F43-G43</f>
        <v>1649.53</v>
      </c>
      <c r="K43" s="43"/>
    </row>
    <row r="44" spans="1:11" ht="13.5" customHeight="1" x14ac:dyDescent="0.25">
      <c r="A44" s="158" t="s">
        <v>68</v>
      </c>
      <c r="B44" s="158"/>
      <c r="C44" s="71"/>
      <c r="D44" s="71">
        <v>1348.81</v>
      </c>
      <c r="E44" s="71">
        <f>E43-E45</f>
        <v>304.32</v>
      </c>
      <c r="F44" s="71">
        <f>F43-F45</f>
        <v>304.32</v>
      </c>
      <c r="G44" s="71">
        <v>0</v>
      </c>
      <c r="H44" s="71">
        <f>F44-E44+D44+F44</f>
        <v>1653.1299999999999</v>
      </c>
      <c r="J44" s="83"/>
    </row>
    <row r="45" spans="1:11" ht="15.75" customHeight="1" x14ac:dyDescent="0.25">
      <c r="A45" s="159" t="s">
        <v>120</v>
      </c>
      <c r="B45" s="159"/>
      <c r="C45" s="71"/>
      <c r="D45" s="71">
        <v>-3.6</v>
      </c>
      <c r="E45" s="71">
        <v>57.96</v>
      </c>
      <c r="F45" s="71">
        <v>57.96</v>
      </c>
      <c r="G45" s="71">
        <f>F45</f>
        <v>57.96</v>
      </c>
      <c r="H45" s="71">
        <f>F45-E45+D45+F45-G45</f>
        <v>-3.6000000000000014</v>
      </c>
    </row>
    <row r="46" spans="1:11" ht="15" customHeight="1" x14ac:dyDescent="0.25">
      <c r="A46" s="160" t="s">
        <v>114</v>
      </c>
      <c r="B46" s="161"/>
      <c r="C46" s="72"/>
      <c r="D46" s="72"/>
      <c r="E46" s="66">
        <f>E43</f>
        <v>362.28</v>
      </c>
      <c r="F46" s="66">
        <f t="shared" ref="F46:G46" si="6">F43</f>
        <v>362.28</v>
      </c>
      <c r="G46" s="66">
        <f t="shared" si="6"/>
        <v>57.96</v>
      </c>
      <c r="H46" s="72"/>
    </row>
    <row r="47" spans="1:11" ht="14.25" customHeight="1" x14ac:dyDescent="0.25">
      <c r="A47" s="160" t="s">
        <v>115</v>
      </c>
      <c r="B47" s="162"/>
      <c r="C47" s="72"/>
      <c r="D47" s="72"/>
      <c r="E47" s="66">
        <f>E41+E46</f>
        <v>14861.64</v>
      </c>
      <c r="F47" s="66">
        <f>F41+F46</f>
        <v>14189.720000000003</v>
      </c>
      <c r="G47" s="66">
        <f>G41+G46</f>
        <v>14479.976000000002</v>
      </c>
      <c r="H47" s="72"/>
    </row>
    <row r="48" spans="1:11" ht="18" customHeight="1" x14ac:dyDescent="0.25">
      <c r="A48" s="160" t="s">
        <v>116</v>
      </c>
      <c r="B48" s="161"/>
      <c r="C48" s="72"/>
      <c r="D48" s="72">
        <f>D4</f>
        <v>8545</v>
      </c>
      <c r="E48" s="66"/>
      <c r="F48" s="66"/>
      <c r="G48" s="72"/>
      <c r="H48" s="72">
        <f>F47-E47+D48+F47-G47</f>
        <v>7582.8240000000042</v>
      </c>
      <c r="I48" s="43"/>
    </row>
    <row r="49" spans="1:26" ht="25.5" customHeight="1" x14ac:dyDescent="0.25">
      <c r="A49" s="160" t="s">
        <v>110</v>
      </c>
      <c r="B49" s="160"/>
      <c r="C49" s="65"/>
      <c r="D49" s="65"/>
      <c r="E49" s="66"/>
      <c r="F49" s="66"/>
      <c r="G49" s="66"/>
      <c r="H49" s="66">
        <f>H50+H51</f>
        <v>7582.8240000000023</v>
      </c>
      <c r="I49" s="41"/>
      <c r="J49" s="62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8" customHeight="1" x14ac:dyDescent="0.25">
      <c r="A50" s="160" t="s">
        <v>111</v>
      </c>
      <c r="B50" s="160"/>
      <c r="C50" s="65"/>
      <c r="D50" s="65"/>
      <c r="E50" s="66"/>
      <c r="F50" s="66"/>
      <c r="G50" s="66"/>
      <c r="H50" s="66">
        <f>H32+H44</f>
        <v>9701.857</v>
      </c>
      <c r="I50" s="41"/>
      <c r="J50" s="62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8.75" customHeight="1" x14ac:dyDescent="0.25">
      <c r="A51" s="160" t="s">
        <v>112</v>
      </c>
      <c r="B51" s="163"/>
      <c r="C51" s="65"/>
      <c r="D51" s="65"/>
      <c r="E51" s="66"/>
      <c r="F51" s="66"/>
      <c r="G51" s="66"/>
      <c r="H51" s="66">
        <f>H8+H33+H35+H45</f>
        <v>-2119.0329999999981</v>
      </c>
      <c r="I51" s="41"/>
      <c r="J51" s="62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6.75" customHeight="1" x14ac:dyDescent="0.25">
      <c r="A52" s="119"/>
      <c r="B52" s="119"/>
      <c r="C52" s="119"/>
      <c r="D52" s="119"/>
      <c r="E52" s="119"/>
      <c r="F52" s="119"/>
      <c r="G52" s="119"/>
      <c r="H52" s="119"/>
    </row>
    <row r="53" spans="1:26" ht="14.25" hidden="1" customHeight="1" x14ac:dyDescent="0.25">
      <c r="A53" s="119"/>
      <c r="B53" s="119"/>
      <c r="C53" s="119"/>
      <c r="D53" s="119"/>
      <c r="E53" s="119"/>
      <c r="F53" s="119"/>
      <c r="G53" s="119"/>
      <c r="H53" s="119"/>
    </row>
    <row r="54" spans="1:26" ht="14.25" customHeight="1" x14ac:dyDescent="0.25">
      <c r="A54" s="44"/>
      <c r="B54" s="44"/>
      <c r="C54" s="44"/>
      <c r="D54" s="44"/>
      <c r="E54" s="44"/>
      <c r="F54" s="44"/>
      <c r="G54" s="44"/>
      <c r="H54" s="44"/>
    </row>
    <row r="55" spans="1:26" x14ac:dyDescent="0.25">
      <c r="A55" s="45" t="s">
        <v>140</v>
      </c>
      <c r="B55" s="46"/>
      <c r="C55" s="46"/>
      <c r="D55" s="47"/>
      <c r="E55" s="47"/>
      <c r="F55" s="47"/>
      <c r="G55" s="47"/>
      <c r="H55" s="43"/>
    </row>
    <row r="56" spans="1:26" x14ac:dyDescent="0.25">
      <c r="A56" s="139" t="s">
        <v>52</v>
      </c>
      <c r="B56" s="140"/>
      <c r="C56" s="140"/>
      <c r="D56" s="141"/>
      <c r="E56" s="48" t="s">
        <v>53</v>
      </c>
      <c r="F56" s="48" t="s">
        <v>54</v>
      </c>
      <c r="G56" s="48" t="s">
        <v>108</v>
      </c>
      <c r="H56" s="49" t="s">
        <v>109</v>
      </c>
    </row>
    <row r="57" spans="1:26" x14ac:dyDescent="0.25">
      <c r="A57" s="116" t="s">
        <v>142</v>
      </c>
      <c r="B57" s="117"/>
      <c r="C57" s="117"/>
      <c r="D57" s="118"/>
      <c r="E57" s="48" t="s">
        <v>143</v>
      </c>
      <c r="F57" s="48" t="s">
        <v>144</v>
      </c>
      <c r="G57" s="48">
        <v>664.84</v>
      </c>
      <c r="H57" s="49" t="s">
        <v>145</v>
      </c>
    </row>
    <row r="58" spans="1:26" x14ac:dyDescent="0.25">
      <c r="A58" s="116" t="s">
        <v>146</v>
      </c>
      <c r="B58" s="117"/>
      <c r="C58" s="117"/>
      <c r="D58" s="118"/>
      <c r="E58" s="48" t="s">
        <v>147</v>
      </c>
      <c r="F58" s="48" t="s">
        <v>148</v>
      </c>
      <c r="G58" s="48">
        <v>199.32</v>
      </c>
      <c r="H58" s="49" t="s">
        <v>149</v>
      </c>
    </row>
    <row r="59" spans="1:26" x14ac:dyDescent="0.25">
      <c r="A59" s="116" t="s">
        <v>150</v>
      </c>
      <c r="B59" s="117"/>
      <c r="C59" s="117"/>
      <c r="D59" s="118"/>
      <c r="E59" s="48" t="s">
        <v>147</v>
      </c>
      <c r="F59" s="48" t="s">
        <v>148</v>
      </c>
      <c r="G59" s="48">
        <v>199.32</v>
      </c>
      <c r="H59" s="49" t="s">
        <v>149</v>
      </c>
    </row>
    <row r="60" spans="1:26" ht="15.75" customHeight="1" x14ac:dyDescent="0.25">
      <c r="A60" s="106" t="s">
        <v>151</v>
      </c>
      <c r="B60" s="107"/>
      <c r="C60" s="107"/>
      <c r="D60" s="108"/>
      <c r="E60" s="48" t="s">
        <v>152</v>
      </c>
      <c r="F60" s="48" t="s">
        <v>148</v>
      </c>
      <c r="G60" s="48">
        <v>199.32</v>
      </c>
      <c r="H60" s="49" t="s">
        <v>149</v>
      </c>
    </row>
    <row r="61" spans="1:26" ht="15.75" customHeight="1" x14ac:dyDescent="0.25">
      <c r="A61" s="106" t="s">
        <v>153</v>
      </c>
      <c r="B61" s="107"/>
      <c r="C61" s="107"/>
      <c r="D61" s="108"/>
      <c r="E61" s="48" t="s">
        <v>152</v>
      </c>
      <c r="F61" s="48" t="s">
        <v>148</v>
      </c>
      <c r="G61" s="48">
        <v>199.32</v>
      </c>
      <c r="H61" s="49" t="s">
        <v>149</v>
      </c>
    </row>
    <row r="62" spans="1:26" ht="15.75" customHeight="1" x14ac:dyDescent="0.25">
      <c r="A62" s="106" t="s">
        <v>154</v>
      </c>
      <c r="B62" s="107"/>
      <c r="C62" s="107"/>
      <c r="D62" s="108"/>
      <c r="E62" s="48" t="s">
        <v>155</v>
      </c>
      <c r="F62" s="48" t="s">
        <v>156</v>
      </c>
      <c r="G62" s="48">
        <v>199.32</v>
      </c>
      <c r="H62" s="49" t="s">
        <v>149</v>
      </c>
    </row>
    <row r="63" spans="1:26" x14ac:dyDescent="0.25">
      <c r="A63" s="116" t="s">
        <v>157</v>
      </c>
      <c r="B63" s="117"/>
      <c r="C63" s="117"/>
      <c r="D63" s="118"/>
      <c r="E63" s="48" t="s">
        <v>158</v>
      </c>
      <c r="F63" s="48" t="s">
        <v>148</v>
      </c>
      <c r="G63" s="48">
        <v>163.69999999999999</v>
      </c>
      <c r="H63" s="49" t="s">
        <v>159</v>
      </c>
      <c r="I63" s="17"/>
    </row>
    <row r="64" spans="1:26" x14ac:dyDescent="0.25">
      <c r="A64" s="116" t="s">
        <v>160</v>
      </c>
      <c r="B64" s="117"/>
      <c r="C64" s="117"/>
      <c r="D64" s="118"/>
      <c r="E64" s="48" t="s">
        <v>155</v>
      </c>
      <c r="F64" s="48" t="s">
        <v>161</v>
      </c>
      <c r="G64" s="48">
        <v>11.72</v>
      </c>
      <c r="H64" s="49" t="s">
        <v>162</v>
      </c>
      <c r="I64" s="17"/>
    </row>
    <row r="65" spans="1:9" ht="23.25" x14ac:dyDescent="0.25">
      <c r="A65" s="116" t="s">
        <v>163</v>
      </c>
      <c r="B65" s="117"/>
      <c r="C65" s="117"/>
      <c r="D65" s="118"/>
      <c r="E65" s="48" t="s">
        <v>143</v>
      </c>
      <c r="F65" s="48" t="s">
        <v>161</v>
      </c>
      <c r="G65" s="48">
        <v>0.47</v>
      </c>
      <c r="H65" s="59" t="s">
        <v>164</v>
      </c>
      <c r="I65" s="17"/>
    </row>
    <row r="66" spans="1:9" x14ac:dyDescent="0.25">
      <c r="A66" s="116" t="s">
        <v>165</v>
      </c>
      <c r="B66" s="117"/>
      <c r="C66" s="117"/>
      <c r="D66" s="118"/>
      <c r="E66" s="48" t="s">
        <v>166</v>
      </c>
      <c r="F66" s="48" t="s">
        <v>161</v>
      </c>
      <c r="G66" s="48">
        <v>8.64</v>
      </c>
      <c r="H66" s="49" t="s">
        <v>119</v>
      </c>
      <c r="I66" s="17"/>
    </row>
    <row r="67" spans="1:9" x14ac:dyDescent="0.25">
      <c r="A67" s="116" t="s">
        <v>167</v>
      </c>
      <c r="B67" s="117"/>
      <c r="C67" s="117"/>
      <c r="D67" s="118"/>
      <c r="E67" s="48" t="s">
        <v>147</v>
      </c>
      <c r="F67" s="48" t="s">
        <v>168</v>
      </c>
      <c r="G67" s="48">
        <v>55.02</v>
      </c>
      <c r="H67" s="49" t="s">
        <v>119</v>
      </c>
      <c r="I67" s="17"/>
    </row>
    <row r="68" spans="1:9" x14ac:dyDescent="0.25">
      <c r="A68" s="116" t="s">
        <v>167</v>
      </c>
      <c r="B68" s="117"/>
      <c r="C68" s="117"/>
      <c r="D68" s="118"/>
      <c r="E68" s="48" t="s">
        <v>152</v>
      </c>
      <c r="F68" s="48" t="s">
        <v>169</v>
      </c>
      <c r="G68" s="48">
        <v>56.6</v>
      </c>
      <c r="H68" s="49" t="s">
        <v>119</v>
      </c>
      <c r="I68" s="17"/>
    </row>
    <row r="69" spans="1:9" x14ac:dyDescent="0.25">
      <c r="A69" s="116" t="s">
        <v>170</v>
      </c>
      <c r="B69" s="117"/>
      <c r="C69" s="117"/>
      <c r="D69" s="118"/>
      <c r="E69" s="48" t="s">
        <v>155</v>
      </c>
      <c r="F69" s="48" t="s">
        <v>161</v>
      </c>
      <c r="G69" s="48">
        <v>19.91</v>
      </c>
      <c r="H69" s="49" t="s">
        <v>119</v>
      </c>
      <c r="I69" s="17"/>
    </row>
    <row r="70" spans="1:9" ht="15.75" customHeight="1" x14ac:dyDescent="0.25">
      <c r="A70" s="106" t="s">
        <v>171</v>
      </c>
      <c r="B70" s="107"/>
      <c r="C70" s="107"/>
      <c r="D70" s="108"/>
      <c r="E70" s="48" t="s">
        <v>155</v>
      </c>
      <c r="F70" s="48" t="s">
        <v>148</v>
      </c>
      <c r="G70" s="48">
        <v>18.88</v>
      </c>
      <c r="H70" s="49" t="s">
        <v>145</v>
      </c>
      <c r="I70" s="17"/>
    </row>
    <row r="71" spans="1:9" ht="27" customHeight="1" x14ac:dyDescent="0.25">
      <c r="A71" s="106" t="s">
        <v>172</v>
      </c>
      <c r="B71" s="107"/>
      <c r="C71" s="107"/>
      <c r="D71" s="108"/>
      <c r="E71" s="48" t="s">
        <v>155</v>
      </c>
      <c r="F71" s="48" t="s">
        <v>161</v>
      </c>
      <c r="G71" s="48">
        <v>15</v>
      </c>
      <c r="H71" s="49" t="s">
        <v>173</v>
      </c>
      <c r="I71" s="17"/>
    </row>
    <row r="72" spans="1:9" ht="27" customHeight="1" x14ac:dyDescent="0.25">
      <c r="A72" s="106" t="s">
        <v>174</v>
      </c>
      <c r="B72" s="107"/>
      <c r="C72" s="107"/>
      <c r="D72" s="108"/>
      <c r="E72" s="48" t="s">
        <v>166</v>
      </c>
      <c r="F72" s="48" t="s">
        <v>161</v>
      </c>
      <c r="G72" s="48">
        <v>14.8</v>
      </c>
      <c r="H72" s="49" t="s">
        <v>175</v>
      </c>
      <c r="I72" s="17"/>
    </row>
    <row r="73" spans="1:9" ht="15.75" customHeight="1" x14ac:dyDescent="0.25">
      <c r="A73" s="106" t="s">
        <v>176</v>
      </c>
      <c r="B73" s="107"/>
      <c r="C73" s="107"/>
      <c r="D73" s="108"/>
      <c r="E73" s="48" t="s">
        <v>147</v>
      </c>
      <c r="F73" s="48" t="s">
        <v>148</v>
      </c>
      <c r="G73" s="48">
        <v>56.15</v>
      </c>
      <c r="H73" s="49" t="s">
        <v>177</v>
      </c>
      <c r="I73" s="17"/>
    </row>
    <row r="74" spans="1:9" ht="15.75" customHeight="1" x14ac:dyDescent="0.25">
      <c r="A74" s="106" t="s">
        <v>178</v>
      </c>
      <c r="B74" s="107"/>
      <c r="C74" s="107"/>
      <c r="D74" s="108"/>
      <c r="E74" s="48" t="s">
        <v>179</v>
      </c>
      <c r="F74" s="48" t="s">
        <v>148</v>
      </c>
      <c r="G74" s="48">
        <v>181.7</v>
      </c>
      <c r="H74" s="49" t="s">
        <v>159</v>
      </c>
      <c r="I74" s="17"/>
    </row>
    <row r="75" spans="1:9" ht="15.75" customHeight="1" x14ac:dyDescent="0.25">
      <c r="A75" s="106" t="s">
        <v>180</v>
      </c>
      <c r="B75" s="107"/>
      <c r="C75" s="107"/>
      <c r="D75" s="108"/>
      <c r="E75" s="48" t="s">
        <v>179</v>
      </c>
      <c r="F75" s="48" t="s">
        <v>148</v>
      </c>
      <c r="G75" s="48">
        <v>181.7</v>
      </c>
      <c r="H75" s="49" t="s">
        <v>159</v>
      </c>
      <c r="I75" s="17"/>
    </row>
    <row r="76" spans="1:9" ht="15.75" customHeight="1" x14ac:dyDescent="0.25">
      <c r="A76" s="106" t="s">
        <v>181</v>
      </c>
      <c r="B76" s="107"/>
      <c r="C76" s="107"/>
      <c r="D76" s="108"/>
      <c r="E76" s="48" t="s">
        <v>155</v>
      </c>
      <c r="F76" s="48" t="s">
        <v>182</v>
      </c>
      <c r="G76" s="48">
        <v>115.89</v>
      </c>
      <c r="H76" s="49" t="s">
        <v>149</v>
      </c>
      <c r="I76" s="17"/>
    </row>
    <row r="77" spans="1:9" ht="15.75" customHeight="1" x14ac:dyDescent="0.25">
      <c r="A77" s="106" t="s">
        <v>183</v>
      </c>
      <c r="B77" s="109"/>
      <c r="C77" s="109"/>
      <c r="D77" s="110"/>
      <c r="E77" s="48" t="s">
        <v>152</v>
      </c>
      <c r="F77" s="48" t="s">
        <v>161</v>
      </c>
      <c r="G77" s="48">
        <v>0.61</v>
      </c>
      <c r="H77" s="49" t="s">
        <v>184</v>
      </c>
      <c r="I77" s="17"/>
    </row>
    <row r="78" spans="1:9" ht="15.75" customHeight="1" x14ac:dyDescent="0.25">
      <c r="A78" s="106" t="s">
        <v>185</v>
      </c>
      <c r="B78" s="109"/>
      <c r="C78" s="109"/>
      <c r="D78" s="110"/>
      <c r="E78" s="48" t="s">
        <v>143</v>
      </c>
      <c r="F78" s="48" t="s">
        <v>148</v>
      </c>
      <c r="G78" s="48">
        <v>8.8000000000000007</v>
      </c>
      <c r="H78" s="49" t="s">
        <v>186</v>
      </c>
      <c r="I78" s="17"/>
    </row>
    <row r="79" spans="1:9" ht="15.75" customHeight="1" x14ac:dyDescent="0.25">
      <c r="A79" s="106" t="s">
        <v>187</v>
      </c>
      <c r="B79" s="109"/>
      <c r="C79" s="109"/>
      <c r="D79" s="110"/>
      <c r="E79" s="48" t="s">
        <v>158</v>
      </c>
      <c r="F79" s="48" t="s">
        <v>148</v>
      </c>
      <c r="G79" s="48">
        <v>108.78</v>
      </c>
      <c r="H79" s="49" t="s">
        <v>188</v>
      </c>
      <c r="I79" s="17"/>
    </row>
    <row r="80" spans="1:9" ht="15.75" customHeight="1" x14ac:dyDescent="0.25">
      <c r="A80" s="106" t="s">
        <v>189</v>
      </c>
      <c r="B80" s="109"/>
      <c r="C80" s="109"/>
      <c r="D80" s="110"/>
      <c r="E80" s="48" t="s">
        <v>190</v>
      </c>
      <c r="F80" s="48" t="s">
        <v>161</v>
      </c>
      <c r="G80" s="48">
        <v>15.4</v>
      </c>
      <c r="H80" s="49" t="s">
        <v>191</v>
      </c>
      <c r="I80" s="17"/>
    </row>
    <row r="81" spans="1:9" ht="26.25" customHeight="1" x14ac:dyDescent="0.25">
      <c r="A81" s="106" t="s">
        <v>192</v>
      </c>
      <c r="B81" s="109"/>
      <c r="C81" s="109"/>
      <c r="D81" s="110"/>
      <c r="E81" s="48" t="s">
        <v>166</v>
      </c>
      <c r="F81" s="48" t="s">
        <v>193</v>
      </c>
      <c r="G81" s="48">
        <v>581.33000000000004</v>
      </c>
      <c r="H81" s="49" t="s">
        <v>188</v>
      </c>
      <c r="I81" s="17"/>
    </row>
    <row r="82" spans="1:9" ht="18" customHeight="1" x14ac:dyDescent="0.25">
      <c r="A82" s="106" t="s">
        <v>194</v>
      </c>
      <c r="B82" s="109"/>
      <c r="C82" s="109"/>
      <c r="D82" s="110"/>
      <c r="E82" s="48" t="s">
        <v>147</v>
      </c>
      <c r="F82" s="48" t="s">
        <v>148</v>
      </c>
      <c r="G82" s="48">
        <v>4.28</v>
      </c>
      <c r="H82" s="49" t="s">
        <v>184</v>
      </c>
      <c r="I82" s="17"/>
    </row>
    <row r="83" spans="1:9" ht="18" customHeight="1" x14ac:dyDescent="0.25">
      <c r="A83" s="106" t="s">
        <v>195</v>
      </c>
      <c r="B83" s="109"/>
      <c r="C83" s="109"/>
      <c r="D83" s="110"/>
      <c r="E83" s="48" t="s">
        <v>143</v>
      </c>
      <c r="F83" s="48" t="s">
        <v>196</v>
      </c>
      <c r="G83" s="48">
        <v>65.010000000000005</v>
      </c>
      <c r="H83" s="49" t="s">
        <v>197</v>
      </c>
      <c r="I83" s="17"/>
    </row>
    <row r="84" spans="1:9" ht="18" customHeight="1" x14ac:dyDescent="0.25">
      <c r="A84" s="106" t="s">
        <v>198</v>
      </c>
      <c r="B84" s="109"/>
      <c r="C84" s="109"/>
      <c r="D84" s="110"/>
      <c r="E84" s="48" t="s">
        <v>199</v>
      </c>
      <c r="F84" s="48" t="s">
        <v>148</v>
      </c>
      <c r="G84" s="48">
        <v>90</v>
      </c>
      <c r="H84" s="49" t="s">
        <v>200</v>
      </c>
      <c r="I84" s="17"/>
    </row>
    <row r="85" spans="1:9" x14ac:dyDescent="0.25">
      <c r="A85" s="116" t="s">
        <v>170</v>
      </c>
      <c r="B85" s="117"/>
      <c r="C85" s="117"/>
      <c r="D85" s="118"/>
      <c r="E85" s="48" t="s">
        <v>147</v>
      </c>
      <c r="F85" s="48" t="s">
        <v>201</v>
      </c>
      <c r="G85" s="48">
        <v>36.82</v>
      </c>
      <c r="H85" s="49" t="s">
        <v>119</v>
      </c>
      <c r="I85" s="17"/>
    </row>
    <row r="86" spans="1:9" s="4" customFormat="1" x14ac:dyDescent="0.25">
      <c r="A86" s="144" t="s">
        <v>118</v>
      </c>
      <c r="B86" s="145"/>
      <c r="C86" s="145"/>
      <c r="D86" s="146"/>
      <c r="E86" s="84"/>
      <c r="F86" s="84"/>
      <c r="G86" s="84">
        <f>SUM(G57:G85)</f>
        <v>3472.6500000000005</v>
      </c>
      <c r="H86" s="85"/>
      <c r="I86" s="18"/>
    </row>
    <row r="87" spans="1:9" ht="30" customHeight="1" x14ac:dyDescent="0.25">
      <c r="A87" s="45" t="s">
        <v>45</v>
      </c>
      <c r="B87" s="46"/>
      <c r="C87" s="46"/>
      <c r="D87" s="47"/>
      <c r="E87" s="47"/>
      <c r="F87" s="47"/>
      <c r="G87" s="47"/>
      <c r="H87" s="43"/>
    </row>
    <row r="88" spans="1:9" x14ac:dyDescent="0.25">
      <c r="A88" s="45" t="s">
        <v>46</v>
      </c>
      <c r="B88" s="46"/>
      <c r="C88" s="46"/>
      <c r="D88" s="47"/>
      <c r="E88" s="47"/>
      <c r="F88" s="47"/>
      <c r="G88" s="47"/>
      <c r="H88" s="43"/>
    </row>
    <row r="89" spans="1:9" ht="42.75" customHeight="1" x14ac:dyDescent="0.25">
      <c r="A89" s="139" t="s">
        <v>55</v>
      </c>
      <c r="B89" s="140"/>
      <c r="C89" s="140"/>
      <c r="D89" s="140"/>
      <c r="E89" s="141"/>
      <c r="F89" s="50" t="s">
        <v>54</v>
      </c>
      <c r="G89" s="51" t="s">
        <v>217</v>
      </c>
      <c r="H89" s="43"/>
    </row>
    <row r="90" spans="1:9" x14ac:dyDescent="0.25">
      <c r="A90" s="116" t="s">
        <v>56</v>
      </c>
      <c r="B90" s="117"/>
      <c r="C90" s="117"/>
      <c r="D90" s="117"/>
      <c r="E90" s="118"/>
      <c r="F90" s="60">
        <v>13</v>
      </c>
      <c r="G90" s="86">
        <v>35326.959999999999</v>
      </c>
      <c r="H90" s="43"/>
    </row>
    <row r="91" spans="1:9" x14ac:dyDescent="0.25">
      <c r="A91" s="52"/>
      <c r="B91" s="53"/>
      <c r="C91" s="53"/>
      <c r="D91" s="53"/>
      <c r="E91" s="53"/>
      <c r="F91" s="54"/>
      <c r="G91" s="54"/>
      <c r="H91" s="43"/>
    </row>
    <row r="92" spans="1:9" x14ac:dyDescent="0.25">
      <c r="A92" s="55" t="s">
        <v>69</v>
      </c>
      <c r="B92" s="56"/>
      <c r="C92" s="56"/>
      <c r="D92" s="56"/>
      <c r="E92" s="56"/>
      <c r="F92" s="48"/>
      <c r="G92" s="48"/>
      <c r="H92" s="43"/>
    </row>
    <row r="93" spans="1:9" x14ac:dyDescent="0.25">
      <c r="A93" s="139" t="s">
        <v>70</v>
      </c>
      <c r="B93" s="142"/>
      <c r="C93" s="143" t="s">
        <v>71</v>
      </c>
      <c r="D93" s="142"/>
      <c r="E93" s="48" t="s">
        <v>72</v>
      </c>
      <c r="F93" s="48" t="s">
        <v>73</v>
      </c>
      <c r="G93" s="48" t="s">
        <v>74</v>
      </c>
      <c r="H93" s="43"/>
    </row>
    <row r="94" spans="1:9" x14ac:dyDescent="0.25">
      <c r="A94" s="139" t="s">
        <v>104</v>
      </c>
      <c r="B94" s="142"/>
      <c r="C94" s="143" t="s">
        <v>51</v>
      </c>
      <c r="D94" s="141"/>
      <c r="E94" s="60"/>
      <c r="F94" s="48" t="s">
        <v>51</v>
      </c>
      <c r="G94" s="48" t="s">
        <v>51</v>
      </c>
      <c r="H94" s="43"/>
    </row>
    <row r="95" spans="1:9" ht="27" customHeight="1" x14ac:dyDescent="0.25">
      <c r="A95" s="52"/>
      <c r="B95" s="53"/>
      <c r="C95" s="53"/>
      <c r="D95" s="53"/>
      <c r="E95" s="53"/>
      <c r="F95" s="54"/>
      <c r="G95" s="54"/>
      <c r="H95" s="43"/>
    </row>
    <row r="96" spans="1:9" x14ac:dyDescent="0.25">
      <c r="A96" s="45" t="s">
        <v>96</v>
      </c>
      <c r="B96" s="46"/>
      <c r="C96" s="46"/>
      <c r="D96" s="47"/>
      <c r="E96" s="47"/>
      <c r="F96" s="47"/>
      <c r="G96" s="47"/>
      <c r="H96" s="43"/>
    </row>
    <row r="97" spans="1:26" x14ac:dyDescent="0.25">
      <c r="A97" s="155" t="s">
        <v>141</v>
      </c>
      <c r="B97" s="156"/>
      <c r="C97" s="156"/>
      <c r="D97" s="156"/>
      <c r="E97" s="156"/>
      <c r="F97" s="156"/>
      <c r="G97" s="156"/>
      <c r="H97" s="43"/>
    </row>
    <row r="98" spans="1:26" x14ac:dyDescent="0.25">
      <c r="A98" s="154" t="s">
        <v>219</v>
      </c>
      <c r="B98" s="154"/>
      <c r="C98" s="154"/>
      <c r="D98" s="154"/>
      <c r="E98" s="154"/>
      <c r="F98" s="154"/>
      <c r="G98" s="154"/>
      <c r="H98" s="43"/>
    </row>
    <row r="99" spans="1:26" x14ac:dyDescent="0.25">
      <c r="A99" s="154"/>
      <c r="B99" s="154"/>
      <c r="C99" s="154"/>
      <c r="D99" s="154"/>
      <c r="E99" s="154"/>
      <c r="F99" s="154"/>
      <c r="G99" s="154"/>
      <c r="H99" s="43"/>
    </row>
    <row r="100" spans="1:26" x14ac:dyDescent="0.25">
      <c r="A100" s="154"/>
      <c r="B100" s="154"/>
      <c r="C100" s="154"/>
      <c r="D100" s="154"/>
      <c r="E100" s="154"/>
      <c r="F100" s="154"/>
      <c r="G100" s="154"/>
      <c r="H100" s="43"/>
    </row>
    <row r="101" spans="1:26" ht="21.75" customHeight="1" x14ac:dyDescent="0.25">
      <c r="A101" s="154"/>
      <c r="B101" s="154"/>
      <c r="C101" s="154"/>
      <c r="D101" s="154"/>
      <c r="E101" s="154"/>
      <c r="F101" s="154"/>
      <c r="G101" s="154"/>
      <c r="H101" s="43"/>
    </row>
    <row r="102" spans="1:26" ht="46.5" customHeight="1" x14ac:dyDescent="0.25">
      <c r="A102" s="44"/>
      <c r="B102" s="44"/>
      <c r="C102" s="44"/>
      <c r="D102" s="44"/>
      <c r="E102" s="44"/>
      <c r="F102" s="44"/>
      <c r="G102" s="44"/>
      <c r="H102" s="43"/>
    </row>
    <row r="103" spans="1:26" x14ac:dyDescent="0.25">
      <c r="A103" s="57" t="s">
        <v>75</v>
      </c>
      <c r="B103" s="87"/>
      <c r="C103" s="87"/>
      <c r="D103" s="57"/>
      <c r="E103" s="57"/>
      <c r="F103" s="57"/>
      <c r="G103" s="43"/>
      <c r="H103" s="43"/>
    </row>
    <row r="104" spans="1:26" x14ac:dyDescent="0.25">
      <c r="A104" s="57" t="s">
        <v>76</v>
      </c>
      <c r="B104" s="87"/>
      <c r="C104" s="87"/>
      <c r="D104" s="57"/>
      <c r="E104" s="57" t="s">
        <v>202</v>
      </c>
      <c r="F104" s="57"/>
      <c r="G104" s="43"/>
      <c r="H104" s="43"/>
    </row>
    <row r="105" spans="1:26" x14ac:dyDescent="0.25">
      <c r="A105" s="57" t="s">
        <v>77</v>
      </c>
      <c r="B105" s="87"/>
      <c r="C105" s="87"/>
      <c r="D105" s="57"/>
      <c r="E105" s="57"/>
      <c r="F105" s="57"/>
      <c r="G105" s="43"/>
      <c r="H105" s="43"/>
    </row>
    <row r="106" spans="1:26" ht="54.75" customHeight="1" x14ac:dyDescent="0.25">
      <c r="A106" s="58"/>
      <c r="B106" s="46"/>
      <c r="C106" s="46"/>
      <c r="D106" s="43"/>
      <c r="E106" s="43"/>
      <c r="F106" s="43"/>
      <c r="G106" s="43"/>
      <c r="H106" s="43"/>
    </row>
    <row r="107" spans="1:26" x14ac:dyDescent="0.25">
      <c r="A107" s="61" t="s">
        <v>218</v>
      </c>
      <c r="G107" s="32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x14ac:dyDescent="0.25">
      <c r="A108" s="152" t="s">
        <v>203</v>
      </c>
      <c r="B108" s="152"/>
      <c r="C108" s="31" t="s">
        <v>24</v>
      </c>
      <c r="G108" s="32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x14ac:dyDescent="0.25">
      <c r="A109" s="152" t="s">
        <v>204</v>
      </c>
      <c r="B109" s="152"/>
      <c r="C109" s="31" t="s">
        <v>205</v>
      </c>
      <c r="G109" s="32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x14ac:dyDescent="0.25">
      <c r="A110" s="152" t="s">
        <v>206</v>
      </c>
      <c r="B110" s="153"/>
      <c r="C110" s="31" t="s">
        <v>207</v>
      </c>
      <c r="G110" s="32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</sheetData>
  <mergeCells count="82">
    <mergeCell ref="A108:B108"/>
    <mergeCell ref="A109:B109"/>
    <mergeCell ref="A110:B110"/>
    <mergeCell ref="A98:G101"/>
    <mergeCell ref="A97:G97"/>
    <mergeCell ref="A21:B21"/>
    <mergeCell ref="A42:B42"/>
    <mergeCell ref="A33:B33"/>
    <mergeCell ref="A23:B23"/>
    <mergeCell ref="A26:B26"/>
    <mergeCell ref="A27:B27"/>
    <mergeCell ref="A37:B37"/>
    <mergeCell ref="A38:B38"/>
    <mergeCell ref="A39:B39"/>
    <mergeCell ref="A40:B40"/>
    <mergeCell ref="A94:B94"/>
    <mergeCell ref="C93:D93"/>
    <mergeCell ref="C94:D94"/>
    <mergeCell ref="A61:D61"/>
    <mergeCell ref="A89:E89"/>
    <mergeCell ref="A90:E90"/>
    <mergeCell ref="A67:D67"/>
    <mergeCell ref="A68:D68"/>
    <mergeCell ref="A86:D86"/>
    <mergeCell ref="A62:D62"/>
    <mergeCell ref="A79:D79"/>
    <mergeCell ref="A80:D80"/>
    <mergeCell ref="A81:D81"/>
    <mergeCell ref="A82:D82"/>
    <mergeCell ref="A83:D83"/>
    <mergeCell ref="A84:D84"/>
    <mergeCell ref="A29:B29"/>
    <mergeCell ref="A57:D57"/>
    <mergeCell ref="A56:D56"/>
    <mergeCell ref="A93:B93"/>
    <mergeCell ref="A58:D58"/>
    <mergeCell ref="A59:D59"/>
    <mergeCell ref="A60:D60"/>
    <mergeCell ref="A85:D85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5:B5"/>
    <mergeCell ref="A6:B6"/>
    <mergeCell ref="A7:H7"/>
    <mergeCell ref="A31:B31"/>
    <mergeCell ref="A50:B50"/>
    <mergeCell ref="A51:B51"/>
    <mergeCell ref="A46:B46"/>
    <mergeCell ref="A48:B48"/>
    <mergeCell ref="A35:B35"/>
    <mergeCell ref="A49:B49"/>
    <mergeCell ref="A66:D66"/>
    <mergeCell ref="A69:D69"/>
    <mergeCell ref="A52:H53"/>
    <mergeCell ref="A41:B41"/>
    <mergeCell ref="A43:B43"/>
    <mergeCell ref="A45:B45"/>
    <mergeCell ref="A75:D75"/>
    <mergeCell ref="A76:D76"/>
    <mergeCell ref="A77:D77"/>
    <mergeCell ref="A78:D78"/>
    <mergeCell ref="A30:B30"/>
    <mergeCell ref="A34:B34"/>
    <mergeCell ref="A36:B36"/>
    <mergeCell ref="A47:B47"/>
    <mergeCell ref="A70:D70"/>
    <mergeCell ref="A71:D71"/>
    <mergeCell ref="A72:D72"/>
    <mergeCell ref="A73:D73"/>
    <mergeCell ref="A74:D74"/>
    <mergeCell ref="A63:D63"/>
    <mergeCell ref="A64:D64"/>
    <mergeCell ref="A65:D65"/>
  </mergeCells>
  <pageMargins left="0.7" right="0.7" top="0.75" bottom="0.75" header="0.3" footer="0.3"/>
  <pageSetup paperSize="9" scale="79" fitToHeight="0" orientation="portrait" r:id="rId1"/>
  <ignoredErrors>
    <ignoredError sqref="H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2020-03-18T08:06:16Z</cp:lastPrinted>
  <dcterms:created xsi:type="dcterms:W3CDTF">2013-02-18T04:38:06Z</dcterms:created>
  <dcterms:modified xsi:type="dcterms:W3CDTF">2020-03-18T08:07:01Z</dcterms:modified>
</cp:coreProperties>
</file>