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  <sheet name="Лист1" sheetId="9" r:id="rId3"/>
  </sheets>
  <calcPr calcId="125725"/>
</workbook>
</file>

<file path=xl/calcChain.xml><?xml version="1.0" encoding="utf-8"?>
<calcChain xmlns="http://schemas.openxmlformats.org/spreadsheetml/2006/main">
  <c r="H45" i="8"/>
  <c r="H53" s="1"/>
  <c r="H54"/>
  <c r="G75"/>
  <c r="H41"/>
  <c r="H40"/>
  <c r="H39"/>
  <c r="H38"/>
  <c r="H36"/>
  <c r="F36"/>
  <c r="E36"/>
  <c r="G29"/>
  <c r="G25"/>
  <c r="G19"/>
  <c r="G16"/>
  <c r="G13"/>
  <c r="E25"/>
  <c r="G8"/>
  <c r="G32"/>
  <c r="H32" s="1"/>
  <c r="F29"/>
  <c r="E29"/>
  <c r="F33"/>
  <c r="E33"/>
  <c r="F25"/>
  <c r="F19"/>
  <c r="E19"/>
  <c r="F16"/>
  <c r="E16"/>
  <c r="F13"/>
  <c r="E13"/>
  <c r="F8"/>
  <c r="F42" s="1"/>
  <c r="E8"/>
  <c r="E9" s="1"/>
  <c r="F47"/>
  <c r="H47" s="1"/>
  <c r="E47"/>
  <c r="H34"/>
  <c r="H48"/>
  <c r="H30"/>
  <c r="H28"/>
  <c r="H27"/>
  <c r="H26"/>
  <c r="H24"/>
  <c r="H20"/>
  <c r="H18"/>
  <c r="H17"/>
  <c r="H15"/>
  <c r="H14"/>
  <c r="H12"/>
  <c r="H10"/>
  <c r="C9"/>
  <c r="H23"/>
  <c r="H22"/>
  <c r="C29"/>
  <c r="C25"/>
  <c r="C22"/>
  <c r="C19"/>
  <c r="C16"/>
  <c r="C13"/>
  <c r="G42" l="1"/>
  <c r="H29"/>
  <c r="E42"/>
  <c r="E50" s="1"/>
  <c r="H25"/>
  <c r="G50"/>
  <c r="G9"/>
  <c r="H19"/>
  <c r="H8"/>
  <c r="H16"/>
  <c r="H33"/>
  <c r="F9"/>
  <c r="H9" s="1"/>
  <c r="F50"/>
  <c r="H13"/>
  <c r="H52" l="1"/>
  <c r="H51"/>
</calcChain>
</file>

<file path=xl/sharedStrings.xml><?xml version="1.0" encoding="utf-8"?>
<sst xmlns="http://schemas.openxmlformats.org/spreadsheetml/2006/main" count="213" uniqueCount="185">
  <si>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</si>
  <si>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</si>
  <si>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</si>
  <si>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</si>
  <si>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</si>
  <si>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</si>
  <si>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</si>
  <si>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</si>
  <si>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</si>
  <si>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</si>
  <si>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</si>
  <si>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</si>
  <si>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</si>
  <si>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</si>
  <si>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</si>
  <si>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</si>
  <si>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</si>
  <si>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</si>
  <si>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</si>
  <si>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</si>
  <si>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</si>
  <si>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</si>
  <si>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</si>
  <si>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</si>
  <si>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</si>
  <si>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</si>
  <si>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</si>
  <si>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</si>
  <si>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</si>
  <si>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</si>
  <si>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</si>
  <si>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</si>
  <si>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</si>
  <si>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</si>
  <si>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</si>
  <si>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</si>
  <si>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</si>
  <si>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</si>
  <si>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</si>
  <si>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</si>
  <si>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</si>
  <si>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</si>
  <si>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</si>
  <si>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</si>
  <si>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</si>
  <si>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</si>
  <si>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</si>
  <si>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</si>
  <si>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</si>
  <si>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</si>
  <si>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</si>
  <si>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</si>
  <si>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</si>
  <si>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</si>
  <si>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</si>
  <si>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</si>
  <si>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</si>
  <si>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</si>
  <si>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</si>
  <si>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</si>
  <si>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</si>
  <si>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</si>
  <si>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</si>
  <si>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</si>
  <si>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</si>
  <si>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</si>
  <si>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</si>
  <si>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</si>
  <si>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</si>
  <si>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</si>
  <si>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</si>
  <si>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</si>
  <si>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</si>
  <si>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</si>
  <si>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</si>
  <si>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</si>
  <si>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</si>
  <si>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</si>
  <si>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</si>
  <si>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</si>
  <si>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</si>
  <si>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</si>
  <si>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</si>
  <si>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серия 25 № 01277949 от 27 апреля 2005 года</t>
  </si>
  <si>
    <t>1.4 Сан. Обслуж. м/проводов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</si>
  <si>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</si>
  <si>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</si>
  <si>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</si>
  <si>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</si>
  <si>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</si>
  <si>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</si>
  <si>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</si>
  <si>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</si>
  <si>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</si>
  <si>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</si>
  <si>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</si>
  <si>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</si>
  <si>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</si>
  <si>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</si>
  <si>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</si>
  <si>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</si>
  <si>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</si>
  <si>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4.</t>
  </si>
  <si>
    <t>№ 26 по ул. Жигура</t>
  </si>
  <si>
    <t>ООО "ВостокМегаполис"</t>
  </si>
  <si>
    <t>1-я очередь 2011 г, 2-я очередь - 2012 год</t>
  </si>
  <si>
    <t xml:space="preserve"> 1-я очередь 19 этажей, 2-я очередь - 18 этажей</t>
  </si>
  <si>
    <t xml:space="preserve"> 1-я очередь -3 подъезда; 2-я очередь -4 подъезда</t>
  </si>
  <si>
    <t xml:space="preserve"> 1-я очередь 6  лифтов; 2-я очередь -8 лифтов</t>
  </si>
  <si>
    <t xml:space="preserve">                                          01 декабря 2011 г.</t>
  </si>
  <si>
    <t>1.1 Обсл. общедом. коммун.и автоматики</t>
  </si>
  <si>
    <t>1.5 Вывоз и утилизация ТБО и КГМ</t>
  </si>
  <si>
    <t>Жигура,26</t>
  </si>
  <si>
    <t>ул. Тунгусская,8</t>
  </si>
  <si>
    <t>1-я очередь -3 м/провода; 2-я очередь -4 м/провода</t>
  </si>
  <si>
    <t>количество проживающих</t>
  </si>
  <si>
    <t>Прочие работы и услуги</t>
  </si>
  <si>
    <t>нет начисл.</t>
  </si>
  <si>
    <t>сумма, т.р.</t>
  </si>
  <si>
    <t>исполнитель</t>
  </si>
  <si>
    <t>сумма снижен. т. р.</t>
  </si>
  <si>
    <t>Техническое обслуживание нежилых помещений, в том числе</t>
  </si>
  <si>
    <t>Евролифт - Сервис</t>
  </si>
  <si>
    <t>переходящие остатки д/ср-в на конец периода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</si>
  <si>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</si>
  <si>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</si>
  <si>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</si>
  <si>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итого прочие:</t>
  </si>
  <si>
    <t>всего по дому:</t>
  </si>
  <si>
    <t>итого по п.1 и п.2:</t>
  </si>
  <si>
    <t>Всего д/средств с учетом остатков</t>
  </si>
  <si>
    <t xml:space="preserve">1.3 Сан содерж. л/клеток </t>
  </si>
  <si>
    <t>1 шт</t>
  </si>
  <si>
    <t>ООО "ТСГ"</t>
  </si>
  <si>
    <t>итого:</t>
  </si>
  <si>
    <t>Ландшафт</t>
  </si>
  <si>
    <t>услуги по управлению, налоги</t>
  </si>
  <si>
    <t>Вертикаль</t>
  </si>
  <si>
    <t>аварийный ремонт фасада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</si>
  <si>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</si>
  <si>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</si>
  <si>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</si>
  <si>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</si>
  <si>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</si>
  <si>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</si>
  <si>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</si>
  <si>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</si>
  <si>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</si>
  <si>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</si>
  <si>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</si>
  <si>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замена автоматич. Выключателя на систему ДУ</t>
  </si>
  <si>
    <t>установка дорожных знаков</t>
  </si>
  <si>
    <t>Умный сервис</t>
  </si>
  <si>
    <t>утепление на входных дверей</t>
  </si>
  <si>
    <t>наружное утепление стены кв.106</t>
  </si>
  <si>
    <t>37 кв.м</t>
  </si>
  <si>
    <t>офрмление актов балансовой принадлежности</t>
  </si>
  <si>
    <t>ВПЭС</t>
  </si>
  <si>
    <t>поверка приборов учета тепловой энергии</t>
  </si>
  <si>
    <t>ИП Полушко</t>
  </si>
  <si>
    <t>118 кв.м</t>
  </si>
  <si>
    <t>асфальтобетонное покрытие</t>
  </si>
  <si>
    <t>949 кв.м</t>
  </si>
  <si>
    <t>АльянсСтрой</t>
  </si>
  <si>
    <t>ООО "Ландшафт"</t>
  </si>
  <si>
    <t>2-549-405</t>
  </si>
  <si>
    <t>Кр.Знамени,131</t>
  </si>
  <si>
    <t xml:space="preserve">замена рубильника </t>
  </si>
  <si>
    <t>замена люминисц.светильников на светодиодные</t>
  </si>
  <si>
    <t>83 шт</t>
  </si>
  <si>
    <t>36759,1 кв.м</t>
  </si>
  <si>
    <t>9140,2 кв.м</t>
  </si>
  <si>
    <t>899 чел</t>
  </si>
  <si>
    <t>3868,6 кв.м</t>
  </si>
  <si>
    <t>замена вводного рубильника</t>
  </si>
  <si>
    <t>замена светильников на лестничных клетках</t>
  </si>
  <si>
    <t>76 шт</t>
  </si>
  <si>
    <t>112 кв.м</t>
  </si>
  <si>
    <t>ОранжГрупп</t>
  </si>
  <si>
    <t>компл</t>
  </si>
  <si>
    <t xml:space="preserve">  Предложение Управляющей компании:   косметический ремонт  подъездов, частичная замена дверей на переходных лоджиях.Собственникам необходимо предоставить протокол общего собрания  с решением о проведении указанных ремонтных работ на доме, либо принять собственное решение и предоставить в Управляющую компанию для формирования плана текущего ремонта   на 2018 год .</t>
  </si>
  <si>
    <t>План по статье "текущий ремонт" на 2018 год.</t>
  </si>
  <si>
    <t>оборудование, резиновое покрытие, ремонт подпорн. стены на детской площадке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</si>
  <si>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  484/03 от 12.03.2018 г.                     </t>
    </r>
  </si>
  <si>
    <t>перекладка брусчатки на пешеходных дорожках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</si>
</sst>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16" fillId="0" borderId="1" xfId="0" applyFont="1" applyBorder="1"/>
    <xf numFmtId="0" fontId="0" fillId="0" borderId="1" xfId="0" applyBorder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9" fillId="0" borderId="7" xfId="0" applyFont="1" applyFill="1" applyBorder="1" applyAlignment="1">
      <alignment wrapText="1"/>
    </xf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/>
    <xf numFmtId="164" fontId="9" fillId="0" borderId="1" xfId="0" applyNumberFormat="1" applyFont="1" applyFill="1" applyBorder="1"/>
    <xf numFmtId="2" fontId="3" fillId="0" borderId="1" xfId="0" applyNumberFormat="1" applyFont="1" applyBorder="1" applyAlignment="1">
      <alignment horizontal="center"/>
    </xf>
    <xf numFmtId="0" fontId="0" fillId="0" borderId="7" xfId="0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9" fillId="0" borderId="7" xfId="0" applyFont="1" applyFill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8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9" fillId="0" borderId="8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opLeftCell="A25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139</v>
      </c>
      <c r="C1" s="1"/>
    </row>
    <row r="2" spans="1:4" ht="15" customHeight="1">
      <c r="A2" s="2" t="s">
        <v>52</v>
      </c>
      <c r="C2" s="4"/>
    </row>
    <row r="3" spans="1:4" ht="15.75">
      <c r="B3" s="4" t="s">
        <v>10</v>
      </c>
      <c r="C3" s="24" t="s">
        <v>103</v>
      </c>
    </row>
    <row r="4" spans="1:4" ht="14.25" customHeight="1">
      <c r="A4" s="22" t="s">
        <v>183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53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50</v>
      </c>
      <c r="D8" s="14"/>
    </row>
    <row r="9" spans="1:4" s="3" customFormat="1" ht="12" customHeight="1">
      <c r="A9" s="12" t="s">
        <v>1</v>
      </c>
      <c r="B9" s="13" t="s">
        <v>11</v>
      </c>
      <c r="C9" s="100" t="s">
        <v>12</v>
      </c>
      <c r="D9" s="101"/>
    </row>
    <row r="10" spans="1:4" s="3" customFormat="1" ht="24" customHeight="1">
      <c r="A10" s="12" t="s">
        <v>2</v>
      </c>
      <c r="B10" s="15" t="s">
        <v>13</v>
      </c>
      <c r="C10" s="94" t="s">
        <v>83</v>
      </c>
      <c r="D10" s="95"/>
    </row>
    <row r="11" spans="1:4" s="3" customFormat="1" ht="15" customHeight="1">
      <c r="A11" s="12" t="s">
        <v>3</v>
      </c>
      <c r="B11" s="13" t="s">
        <v>14</v>
      </c>
      <c r="C11" s="100" t="s">
        <v>15</v>
      </c>
      <c r="D11" s="101"/>
    </row>
    <row r="12" spans="1:4" s="3" customFormat="1" ht="15" customHeight="1">
      <c r="A12" s="61" t="s">
        <v>4</v>
      </c>
      <c r="B12" s="62" t="s">
        <v>86</v>
      </c>
      <c r="C12" s="53" t="s">
        <v>87</v>
      </c>
      <c r="D12" s="54" t="s">
        <v>88</v>
      </c>
    </row>
    <row r="13" spans="1:4" s="3" customFormat="1" ht="15" customHeight="1">
      <c r="A13" s="63"/>
      <c r="B13" s="56"/>
      <c r="C13" s="53" t="s">
        <v>89</v>
      </c>
      <c r="D13" s="54" t="s">
        <v>90</v>
      </c>
    </row>
    <row r="14" spans="1:4" s="3" customFormat="1" ht="15" customHeight="1">
      <c r="A14" s="63"/>
      <c r="B14" s="56"/>
      <c r="C14" s="53" t="s">
        <v>91</v>
      </c>
      <c r="D14" s="54" t="s">
        <v>92</v>
      </c>
    </row>
    <row r="15" spans="1:4" s="3" customFormat="1" ht="15" customHeight="1">
      <c r="A15" s="63"/>
      <c r="B15" s="56"/>
      <c r="C15" s="53" t="s">
        <v>93</v>
      </c>
      <c r="D15" s="54" t="s">
        <v>94</v>
      </c>
    </row>
    <row r="16" spans="1:4" s="3" customFormat="1" ht="15" customHeight="1">
      <c r="A16" s="63"/>
      <c r="B16" s="56"/>
      <c r="C16" s="53" t="s">
        <v>95</v>
      </c>
      <c r="D16" s="54" t="s">
        <v>96</v>
      </c>
    </row>
    <row r="17" spans="1:4" s="3" customFormat="1" ht="15" customHeight="1">
      <c r="A17" s="63"/>
      <c r="B17" s="56"/>
      <c r="C17" s="53" t="s">
        <v>97</v>
      </c>
      <c r="D17" s="54" t="s">
        <v>98</v>
      </c>
    </row>
    <row r="18" spans="1:4" s="3" customFormat="1" ht="15" customHeight="1">
      <c r="A18" s="64"/>
      <c r="B18" s="55"/>
      <c r="C18" s="53" t="s">
        <v>99</v>
      </c>
      <c r="D18" s="54" t="s">
        <v>100</v>
      </c>
    </row>
    <row r="19" spans="1:4" s="3" customFormat="1" ht="14.25" customHeight="1">
      <c r="A19" s="12" t="s">
        <v>5</v>
      </c>
      <c r="B19" s="13" t="s">
        <v>16</v>
      </c>
      <c r="C19" s="102" t="s">
        <v>101</v>
      </c>
      <c r="D19" s="103"/>
    </row>
    <row r="20" spans="1:4" s="3" customFormat="1">
      <c r="A20" s="12" t="s">
        <v>6</v>
      </c>
      <c r="B20" s="13" t="s">
        <v>17</v>
      </c>
      <c r="C20" s="104" t="s">
        <v>54</v>
      </c>
      <c r="D20" s="105"/>
    </row>
    <row r="21" spans="1:4" s="3" customFormat="1" ht="16.5" customHeight="1">
      <c r="A21" s="12" t="s">
        <v>7</v>
      </c>
      <c r="B21" s="13" t="s">
        <v>18</v>
      </c>
      <c r="C21" s="94" t="s">
        <v>19</v>
      </c>
      <c r="D21" s="95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20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>
      <c r="A26" s="96" t="s">
        <v>26</v>
      </c>
      <c r="B26" s="97"/>
      <c r="C26" s="97"/>
      <c r="D26" s="98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104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 ht="12.75" customHeight="1">
      <c r="A30" s="7">
        <v>1</v>
      </c>
      <c r="B30" s="6" t="s">
        <v>164</v>
      </c>
      <c r="C30" s="6" t="s">
        <v>166</v>
      </c>
      <c r="D30" s="10" t="s">
        <v>165</v>
      </c>
    </row>
    <row r="31" spans="1:4">
      <c r="A31" s="20" t="s">
        <v>42</v>
      </c>
      <c r="B31" s="19"/>
      <c r="C31" s="19"/>
      <c r="D31" s="19"/>
    </row>
    <row r="32" spans="1:4" ht="13.5" customHeight="1">
      <c r="A32" s="20" t="s">
        <v>43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113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122</v>
      </c>
      <c r="C35" s="6" t="s">
        <v>24</v>
      </c>
      <c r="D35" s="6" t="s">
        <v>31</v>
      </c>
    </row>
    <row r="36" spans="1:4" ht="13.5" customHeight="1">
      <c r="A36" s="20" t="s">
        <v>32</v>
      </c>
      <c r="B36" s="19"/>
      <c r="C36" s="19"/>
      <c r="D36" s="19"/>
    </row>
    <row r="37" spans="1:4">
      <c r="A37" s="7">
        <v>1</v>
      </c>
      <c r="B37" s="6" t="s">
        <v>33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51</v>
      </c>
      <c r="B39" s="19"/>
      <c r="C39" s="19"/>
      <c r="D39" s="19"/>
    </row>
    <row r="40" spans="1:4">
      <c r="A40" s="7">
        <v>1</v>
      </c>
      <c r="B40" s="6" t="s">
        <v>34</v>
      </c>
      <c r="C40" s="92" t="s">
        <v>105</v>
      </c>
      <c r="D40" s="99"/>
    </row>
    <row r="41" spans="1:4">
      <c r="A41" s="7">
        <v>2</v>
      </c>
      <c r="B41" s="6" t="s">
        <v>36</v>
      </c>
      <c r="C41" s="92" t="s">
        <v>106</v>
      </c>
      <c r="D41" s="99"/>
    </row>
    <row r="42" spans="1:4" ht="15" customHeight="1">
      <c r="A42" s="7">
        <v>3</v>
      </c>
      <c r="B42" s="6" t="s">
        <v>37</v>
      </c>
      <c r="C42" s="92" t="s">
        <v>107</v>
      </c>
      <c r="D42" s="93"/>
    </row>
    <row r="43" spans="1:4">
      <c r="A43" s="7">
        <v>4</v>
      </c>
      <c r="B43" s="6" t="s">
        <v>35</v>
      </c>
      <c r="C43" s="92" t="s">
        <v>108</v>
      </c>
      <c r="D43" s="93"/>
    </row>
    <row r="44" spans="1:4">
      <c r="A44" s="7">
        <v>5</v>
      </c>
      <c r="B44" s="6" t="s">
        <v>38</v>
      </c>
      <c r="C44" s="92" t="s">
        <v>114</v>
      </c>
      <c r="D44" s="93"/>
    </row>
    <row r="45" spans="1:4">
      <c r="A45" s="7">
        <v>6</v>
      </c>
      <c r="B45" s="6" t="s">
        <v>39</v>
      </c>
      <c r="C45" s="92" t="s">
        <v>170</v>
      </c>
      <c r="D45" s="99"/>
    </row>
    <row r="46" spans="1:4" ht="15" customHeight="1">
      <c r="A46" s="7">
        <v>7</v>
      </c>
      <c r="B46" s="6" t="s">
        <v>40</v>
      </c>
      <c r="C46" s="92" t="s">
        <v>173</v>
      </c>
      <c r="D46" s="99"/>
    </row>
    <row r="47" spans="1:4">
      <c r="A47" s="7">
        <v>8</v>
      </c>
      <c r="B47" s="6" t="s">
        <v>41</v>
      </c>
      <c r="C47" s="92" t="s">
        <v>171</v>
      </c>
      <c r="D47" s="99"/>
    </row>
    <row r="48" spans="1:4">
      <c r="A48" s="7">
        <v>9</v>
      </c>
      <c r="B48" s="6" t="s">
        <v>115</v>
      </c>
      <c r="C48" s="92" t="s">
        <v>172</v>
      </c>
      <c r="D48" s="99"/>
    </row>
    <row r="49" spans="1:4">
      <c r="A49" s="68"/>
      <c r="B49" s="68" t="s">
        <v>85</v>
      </c>
      <c r="C49" s="68" t="s">
        <v>109</v>
      </c>
      <c r="D49" s="69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"/>
  <sheetViews>
    <sheetView tabSelected="1" topLeftCell="A7" workbookViewId="0">
      <selection activeCell="I68" sqref="I68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0.42578125" customWidth="1"/>
  </cols>
  <sheetData>
    <row r="1" spans="1:26">
      <c r="A1" s="4" t="s">
        <v>126</v>
      </c>
      <c r="B1"/>
      <c r="C1" s="42"/>
      <c r="D1" s="42"/>
      <c r="G1" s="42"/>
      <c r="H1" s="19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6.5" customHeight="1">
      <c r="A2" s="4" t="s">
        <v>140</v>
      </c>
      <c r="B2"/>
      <c r="C2" s="42"/>
      <c r="D2" s="42"/>
      <c r="G2" s="42"/>
      <c r="H2" s="19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 ht="54" customHeight="1">
      <c r="A3" s="140" t="s">
        <v>61</v>
      </c>
      <c r="B3" s="141"/>
      <c r="C3" s="43" t="s">
        <v>62</v>
      </c>
      <c r="D3" s="32" t="s">
        <v>63</v>
      </c>
      <c r="E3" s="32" t="s">
        <v>64</v>
      </c>
      <c r="F3" s="32" t="s">
        <v>65</v>
      </c>
      <c r="G3" s="44" t="s">
        <v>66</v>
      </c>
      <c r="H3" s="32" t="s">
        <v>67</v>
      </c>
    </row>
    <row r="4" spans="1:26" ht="29.25" customHeight="1">
      <c r="A4" s="139" t="s">
        <v>141</v>
      </c>
      <c r="B4" s="139"/>
      <c r="C4" s="74"/>
      <c r="D4" s="74">
        <v>7114.1</v>
      </c>
      <c r="E4" s="75"/>
      <c r="F4" s="76"/>
      <c r="G4" s="76"/>
      <c r="H4" s="77"/>
      <c r="I4" s="71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 ht="14.25" customHeight="1">
      <c r="A5" s="139" t="s">
        <v>124</v>
      </c>
      <c r="B5" s="145"/>
      <c r="C5" s="74"/>
      <c r="D5" s="74">
        <v>9069.75</v>
      </c>
      <c r="E5" s="75"/>
      <c r="F5" s="76"/>
      <c r="G5" s="76"/>
      <c r="H5" s="78"/>
      <c r="I5" s="71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14.25" customHeight="1">
      <c r="A6" s="139" t="s">
        <v>125</v>
      </c>
      <c r="B6" s="145"/>
      <c r="C6" s="74"/>
      <c r="D6" s="74">
        <v>-1955.65</v>
      </c>
      <c r="E6" s="75"/>
      <c r="F6" s="76"/>
      <c r="G6" s="76"/>
      <c r="H6" s="77"/>
      <c r="I6" s="71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ht="15.75" customHeight="1">
      <c r="A7" s="146" t="s">
        <v>142</v>
      </c>
      <c r="B7" s="147"/>
      <c r="C7" s="147"/>
      <c r="D7" s="147"/>
      <c r="E7" s="147"/>
      <c r="F7" s="147"/>
      <c r="G7" s="147"/>
      <c r="H7" s="148"/>
    </row>
    <row r="8" spans="1:26" ht="17.25" customHeight="1">
      <c r="A8" s="140" t="s">
        <v>68</v>
      </c>
      <c r="B8" s="142"/>
      <c r="C8" s="36">
        <v>23.38</v>
      </c>
      <c r="D8" s="33">
        <v>-1913.29</v>
      </c>
      <c r="E8" s="33">
        <f>E12+E15+E18+E24+E27</f>
        <v>10273.19</v>
      </c>
      <c r="F8" s="33">
        <f>F12+F15+F18+F24+F27</f>
        <v>10465.1</v>
      </c>
      <c r="G8" s="33">
        <f>G12+G15+G18+G24+G27</f>
        <v>10465.1</v>
      </c>
      <c r="H8" s="79">
        <f>F8-E8+D8</f>
        <v>-1721.38</v>
      </c>
    </row>
    <row r="9" spans="1:26">
      <c r="A9" s="45" t="s">
        <v>69</v>
      </c>
      <c r="B9" s="46"/>
      <c r="C9" s="7">
        <f>C8-C10</f>
        <v>21.04</v>
      </c>
      <c r="D9" s="7">
        <v>-1783.28</v>
      </c>
      <c r="E9" s="79">
        <f>E8-E10</f>
        <v>9245.8700000000008</v>
      </c>
      <c r="F9" s="79">
        <f>F8-F10</f>
        <v>9418.59</v>
      </c>
      <c r="G9" s="79">
        <f>G8-G10</f>
        <v>9418.59</v>
      </c>
      <c r="H9" s="79">
        <f t="shared" ref="H9:H10" si="0">F9-E9+D9</f>
        <v>-1610.5600000000006</v>
      </c>
    </row>
    <row r="10" spans="1:26">
      <c r="A10" s="115" t="s">
        <v>70</v>
      </c>
      <c r="B10" s="117"/>
      <c r="C10" s="7">
        <v>2.34</v>
      </c>
      <c r="D10" s="7">
        <v>-191.33</v>
      </c>
      <c r="E10" s="79">
        <v>1027.32</v>
      </c>
      <c r="F10" s="79">
        <v>1046.51</v>
      </c>
      <c r="G10" s="79">
        <v>1046.51</v>
      </c>
      <c r="H10" s="79">
        <f t="shared" si="0"/>
        <v>-172.13999999999996</v>
      </c>
    </row>
    <row r="11" spans="1:26" ht="12.75" customHeight="1">
      <c r="A11" s="143" t="s">
        <v>71</v>
      </c>
      <c r="B11" s="129"/>
      <c r="C11" s="129"/>
      <c r="D11" s="129"/>
      <c r="E11" s="129"/>
      <c r="F11" s="129"/>
      <c r="G11" s="129"/>
      <c r="H11" s="130"/>
    </row>
    <row r="12" spans="1:26">
      <c r="A12" s="108" t="s">
        <v>110</v>
      </c>
      <c r="B12" s="144"/>
      <c r="C12" s="36">
        <v>8.64</v>
      </c>
      <c r="D12" s="33">
        <v>-350.39</v>
      </c>
      <c r="E12" s="33">
        <v>3820.83</v>
      </c>
      <c r="F12" s="33">
        <v>3897.66</v>
      </c>
      <c r="G12" s="33">
        <v>3897.66</v>
      </c>
      <c r="H12" s="79">
        <f t="shared" ref="H12:H20" si="1">F12-E12+D12</f>
        <v>-273.56000000000006</v>
      </c>
    </row>
    <row r="13" spans="1:26">
      <c r="A13" s="45" t="s">
        <v>69</v>
      </c>
      <c r="B13" s="46"/>
      <c r="C13" s="7">
        <f>C12-C14</f>
        <v>7.78</v>
      </c>
      <c r="D13" s="7">
        <v>-315.35000000000002</v>
      </c>
      <c r="E13" s="79">
        <f>E12-E14</f>
        <v>3438.75</v>
      </c>
      <c r="F13" s="79">
        <f>F12-F14</f>
        <v>3507.89</v>
      </c>
      <c r="G13" s="79">
        <f>G12-G14</f>
        <v>3507.89</v>
      </c>
      <c r="H13" s="79">
        <f t="shared" si="1"/>
        <v>-246.21000000000015</v>
      </c>
    </row>
    <row r="14" spans="1:26">
      <c r="A14" s="115" t="s">
        <v>70</v>
      </c>
      <c r="B14" s="116"/>
      <c r="C14" s="7">
        <v>0.86</v>
      </c>
      <c r="D14" s="7">
        <v>-35.04</v>
      </c>
      <c r="E14" s="79">
        <v>382.08</v>
      </c>
      <c r="F14" s="79">
        <v>389.77</v>
      </c>
      <c r="G14" s="79">
        <v>389.77</v>
      </c>
      <c r="H14" s="79">
        <f t="shared" si="1"/>
        <v>-27.35</v>
      </c>
    </row>
    <row r="15" spans="1:26" ht="23.25" customHeight="1">
      <c r="A15" s="108" t="s">
        <v>44</v>
      </c>
      <c r="B15" s="144"/>
      <c r="C15" s="36">
        <v>3.74</v>
      </c>
      <c r="D15" s="33">
        <v>-410.61</v>
      </c>
      <c r="E15" s="33">
        <v>1653.92</v>
      </c>
      <c r="F15" s="33">
        <v>1687.1</v>
      </c>
      <c r="G15" s="33">
        <v>1687.1</v>
      </c>
      <c r="H15" s="79">
        <f t="shared" si="1"/>
        <v>-377.43000000000018</v>
      </c>
    </row>
    <row r="16" spans="1:26">
      <c r="A16" s="45" t="s">
        <v>69</v>
      </c>
      <c r="B16" s="46"/>
      <c r="C16" s="7">
        <f>C15-C17</f>
        <v>3.37</v>
      </c>
      <c r="D16" s="7">
        <v>-369.55</v>
      </c>
      <c r="E16" s="79">
        <f>E15-E17</f>
        <v>1488.5300000000002</v>
      </c>
      <c r="F16" s="79">
        <f>F15-F17</f>
        <v>1518.3899999999999</v>
      </c>
      <c r="G16" s="79">
        <f>G15-G17</f>
        <v>1518.3899999999999</v>
      </c>
      <c r="H16" s="79">
        <f t="shared" si="1"/>
        <v>-339.69000000000034</v>
      </c>
    </row>
    <row r="17" spans="1:8" ht="15" customHeight="1">
      <c r="A17" s="115" t="s">
        <v>70</v>
      </c>
      <c r="B17" s="116"/>
      <c r="C17" s="7">
        <v>0.37</v>
      </c>
      <c r="D17" s="7">
        <v>-41.06</v>
      </c>
      <c r="E17" s="79">
        <v>165.39</v>
      </c>
      <c r="F17" s="79">
        <v>168.71</v>
      </c>
      <c r="G17" s="79">
        <v>168.71</v>
      </c>
      <c r="H17" s="79">
        <f t="shared" si="1"/>
        <v>-37.739999999999981</v>
      </c>
    </row>
    <row r="18" spans="1:8" ht="14.25" customHeight="1">
      <c r="A18" s="108" t="s">
        <v>131</v>
      </c>
      <c r="B18" s="144"/>
      <c r="C18" s="43">
        <v>2.63</v>
      </c>
      <c r="D18" s="33">
        <v>-273.61</v>
      </c>
      <c r="E18" s="33">
        <v>1077.8499999999999</v>
      </c>
      <c r="F18" s="33">
        <v>1100.1199999999999</v>
      </c>
      <c r="G18" s="33">
        <v>1100.1199999999999</v>
      </c>
      <c r="H18" s="79">
        <f t="shared" si="1"/>
        <v>-251.34000000000003</v>
      </c>
    </row>
    <row r="19" spans="1:8" ht="13.5" customHeight="1">
      <c r="A19" s="45" t="s">
        <v>69</v>
      </c>
      <c r="B19" s="46"/>
      <c r="C19" s="7">
        <f>C18-C20</f>
        <v>2.37</v>
      </c>
      <c r="D19" s="7">
        <v>-246.25</v>
      </c>
      <c r="E19" s="79">
        <f>E18-E20</f>
        <v>970.06</v>
      </c>
      <c r="F19" s="79">
        <f>F18-F20</f>
        <v>990.11999999999989</v>
      </c>
      <c r="G19" s="79">
        <f>G18-G20</f>
        <v>990.11999999999989</v>
      </c>
      <c r="H19" s="79">
        <f t="shared" si="1"/>
        <v>-226.19000000000005</v>
      </c>
    </row>
    <row r="20" spans="1:8" ht="12.75" customHeight="1">
      <c r="A20" s="115" t="s">
        <v>70</v>
      </c>
      <c r="B20" s="116"/>
      <c r="C20" s="7">
        <v>0.26</v>
      </c>
      <c r="D20" s="7">
        <v>-27.36</v>
      </c>
      <c r="E20" s="79">
        <v>107.79</v>
      </c>
      <c r="F20" s="79">
        <v>110</v>
      </c>
      <c r="G20" s="79">
        <v>110</v>
      </c>
      <c r="H20" s="79">
        <f t="shared" si="1"/>
        <v>-25.150000000000006</v>
      </c>
    </row>
    <row r="21" spans="1:8">
      <c r="A21" s="108" t="s">
        <v>84</v>
      </c>
      <c r="B21" s="109"/>
      <c r="C21" s="35">
        <v>1.3</v>
      </c>
      <c r="D21" s="7">
        <v>0</v>
      </c>
      <c r="E21" s="7">
        <v>0</v>
      </c>
      <c r="F21" s="7">
        <v>0</v>
      </c>
      <c r="G21" s="7">
        <v>0</v>
      </c>
      <c r="H21" s="7" t="s">
        <v>117</v>
      </c>
    </row>
    <row r="22" spans="1:8" ht="14.25" customHeight="1">
      <c r="A22" s="45" t="s">
        <v>69</v>
      </c>
      <c r="B22" s="46"/>
      <c r="C22" s="7">
        <f>C21-C23</f>
        <v>1.17</v>
      </c>
      <c r="D22" s="7">
        <v>0</v>
      </c>
      <c r="E22" s="7">
        <v>0</v>
      </c>
      <c r="F22" s="7">
        <v>0</v>
      </c>
      <c r="G22" s="7">
        <v>0</v>
      </c>
      <c r="H22" s="7">
        <f t="shared" ref="H22:H30" si="2">F22-E22+D22</f>
        <v>0</v>
      </c>
    </row>
    <row r="23" spans="1:8" ht="14.25" customHeight="1">
      <c r="A23" s="115" t="s">
        <v>70</v>
      </c>
      <c r="B23" s="117"/>
      <c r="C23" s="7">
        <v>0.13</v>
      </c>
      <c r="D23" s="7">
        <v>0</v>
      </c>
      <c r="E23" s="7">
        <v>0</v>
      </c>
      <c r="F23" s="7">
        <v>0</v>
      </c>
      <c r="G23" s="7">
        <v>0</v>
      </c>
      <c r="H23" s="7">
        <f t="shared" si="2"/>
        <v>0</v>
      </c>
    </row>
    <row r="24" spans="1:8" ht="14.25" customHeight="1">
      <c r="A24" s="10" t="s">
        <v>111</v>
      </c>
      <c r="B24" s="47"/>
      <c r="C24" s="35">
        <v>4.58</v>
      </c>
      <c r="D24" s="7">
        <v>-503.57</v>
      </c>
      <c r="E24" s="7">
        <v>2019</v>
      </c>
      <c r="F24" s="7">
        <v>2060.4</v>
      </c>
      <c r="G24" s="7">
        <v>2060.4</v>
      </c>
      <c r="H24" s="79">
        <f t="shared" si="2"/>
        <v>-462.1699999999999</v>
      </c>
    </row>
    <row r="25" spans="1:8" ht="14.25" customHeight="1">
      <c r="A25" s="45" t="s">
        <v>69</v>
      </c>
      <c r="B25" s="46"/>
      <c r="C25" s="7">
        <f>C24-C26</f>
        <v>4.12</v>
      </c>
      <c r="D25" s="7">
        <v>-453.22</v>
      </c>
      <c r="E25" s="79">
        <f>E24-E26</f>
        <v>1817.1</v>
      </c>
      <c r="F25" s="79">
        <f>F24-F26</f>
        <v>1854.3600000000001</v>
      </c>
      <c r="G25" s="79">
        <f>G24-G26</f>
        <v>1854.3600000000001</v>
      </c>
      <c r="H25" s="79">
        <f t="shared" si="2"/>
        <v>-415.95999999999981</v>
      </c>
    </row>
    <row r="26" spans="1:8">
      <c r="A26" s="115" t="s">
        <v>70</v>
      </c>
      <c r="B26" s="116"/>
      <c r="C26" s="7">
        <v>0.46</v>
      </c>
      <c r="D26" s="7">
        <v>-50.35</v>
      </c>
      <c r="E26" s="79">
        <v>201.9</v>
      </c>
      <c r="F26" s="79">
        <v>206.04</v>
      </c>
      <c r="G26" s="79">
        <v>206.04</v>
      </c>
      <c r="H26" s="79">
        <f t="shared" si="2"/>
        <v>-46.210000000000015</v>
      </c>
    </row>
    <row r="27" spans="1:8" ht="14.25" customHeight="1">
      <c r="A27" s="118" t="s">
        <v>45</v>
      </c>
      <c r="B27" s="119"/>
      <c r="C27" s="122">
        <v>3.79</v>
      </c>
      <c r="D27" s="110">
        <v>-375.08</v>
      </c>
      <c r="E27" s="110">
        <v>1701.59</v>
      </c>
      <c r="F27" s="110">
        <v>1719.82</v>
      </c>
      <c r="G27" s="110">
        <v>1719.82</v>
      </c>
      <c r="H27" s="79">
        <f t="shared" si="2"/>
        <v>-356.84999999999997</v>
      </c>
    </row>
    <row r="28" spans="1:8" ht="0.75" hidden="1" customHeight="1">
      <c r="A28" s="120"/>
      <c r="B28" s="121"/>
      <c r="C28" s="123"/>
      <c r="D28" s="111"/>
      <c r="E28" s="111"/>
      <c r="F28" s="111"/>
      <c r="G28" s="111"/>
      <c r="H28" s="79">
        <f t="shared" si="2"/>
        <v>0</v>
      </c>
    </row>
    <row r="29" spans="1:8">
      <c r="A29" s="45" t="s">
        <v>69</v>
      </c>
      <c r="B29" s="46"/>
      <c r="C29" s="7">
        <f>C27-C30</f>
        <v>3.41</v>
      </c>
      <c r="D29" s="7">
        <v>-346.8</v>
      </c>
      <c r="E29" s="79">
        <f>E27-E30</f>
        <v>1531.4299999999998</v>
      </c>
      <c r="F29" s="79">
        <f>F27-F30</f>
        <v>1547.84</v>
      </c>
      <c r="G29" s="79">
        <f>G27-G30</f>
        <v>1547.84</v>
      </c>
      <c r="H29" s="79">
        <f t="shared" si="2"/>
        <v>-330.38999999999993</v>
      </c>
    </row>
    <row r="30" spans="1:8">
      <c r="A30" s="115" t="s">
        <v>70</v>
      </c>
      <c r="B30" s="116"/>
      <c r="C30" s="7">
        <v>0.38</v>
      </c>
      <c r="D30" s="7">
        <v>-28.28</v>
      </c>
      <c r="E30" s="79">
        <v>170.16</v>
      </c>
      <c r="F30" s="79">
        <v>171.98</v>
      </c>
      <c r="G30" s="79">
        <v>171.98</v>
      </c>
      <c r="H30" s="79">
        <f t="shared" si="2"/>
        <v>-26.460000000000008</v>
      </c>
    </row>
    <row r="31" spans="1:8" ht="8.25" customHeight="1">
      <c r="A31" s="59"/>
      <c r="B31" s="58"/>
      <c r="C31" s="7"/>
      <c r="D31" s="7"/>
      <c r="E31" s="7"/>
      <c r="F31" s="7"/>
      <c r="G31" s="57"/>
      <c r="H31" s="7"/>
    </row>
    <row r="32" spans="1:8" ht="15" customHeight="1">
      <c r="A32" s="140" t="s">
        <v>46</v>
      </c>
      <c r="B32" s="130"/>
      <c r="C32" s="35">
        <v>7.63</v>
      </c>
      <c r="D32" s="35">
        <v>8232.27</v>
      </c>
      <c r="E32" s="35">
        <v>3374.18</v>
      </c>
      <c r="F32" s="35">
        <v>3442.08</v>
      </c>
      <c r="G32" s="65">
        <f>G33+G34</f>
        <v>4294.76</v>
      </c>
      <c r="H32" s="35">
        <f>F32-E32+D32+F32-G32</f>
        <v>7447.49</v>
      </c>
    </row>
    <row r="33" spans="1:8" ht="15.75" customHeight="1">
      <c r="A33" s="45" t="s">
        <v>72</v>
      </c>
      <c r="B33" s="46"/>
      <c r="C33" s="7">
        <v>6.87</v>
      </c>
      <c r="D33" s="35">
        <v>8273.73</v>
      </c>
      <c r="E33" s="79">
        <f>E32-E34</f>
        <v>3036.77</v>
      </c>
      <c r="F33" s="79">
        <f>F32-F34</f>
        <v>3097.87</v>
      </c>
      <c r="G33" s="66">
        <v>3950.55</v>
      </c>
      <c r="H33" s="79">
        <f t="shared" ref="H33:H34" si="3">F33-E33+D33+F33-G33</f>
        <v>7482.1500000000005</v>
      </c>
    </row>
    <row r="34" spans="1:8" ht="12.75" customHeight="1">
      <c r="A34" s="115" t="s">
        <v>70</v>
      </c>
      <c r="B34" s="116"/>
      <c r="C34" s="7">
        <v>0.76</v>
      </c>
      <c r="D34" s="7">
        <v>-41.46</v>
      </c>
      <c r="E34" s="79">
        <v>337.41</v>
      </c>
      <c r="F34" s="79">
        <v>344.21</v>
      </c>
      <c r="G34" s="7">
        <v>344.21</v>
      </c>
      <c r="H34" s="79">
        <f t="shared" si="3"/>
        <v>-34.660000000000025</v>
      </c>
    </row>
    <row r="35" spans="1:8" ht="12.75" customHeight="1">
      <c r="A35" s="85"/>
      <c r="B35" s="86"/>
      <c r="C35" s="7"/>
      <c r="D35" s="7"/>
      <c r="E35" s="79"/>
      <c r="F35" s="79"/>
      <c r="G35" s="84"/>
      <c r="H35" s="79"/>
    </row>
    <row r="36" spans="1:8" ht="12.75" customHeight="1">
      <c r="A36" s="157" t="s">
        <v>143</v>
      </c>
      <c r="B36" s="158"/>
      <c r="C36" s="7"/>
      <c r="D36" s="89">
        <v>0</v>
      </c>
      <c r="E36" s="87">
        <f>E38+E39+E40+E41</f>
        <v>1211.3399999999999</v>
      </c>
      <c r="F36" s="87">
        <f>F38+F39+F40+F41</f>
        <v>1075.1500000000001</v>
      </c>
      <c r="G36" s="88">
        <v>1075.1500000000001</v>
      </c>
      <c r="H36" s="87">
        <f>F36-E36</f>
        <v>-136.18999999999983</v>
      </c>
    </row>
    <row r="37" spans="1:8" ht="12.75" customHeight="1">
      <c r="A37" s="45" t="s">
        <v>144</v>
      </c>
      <c r="B37" s="82"/>
      <c r="C37" s="7"/>
      <c r="D37" s="7"/>
      <c r="E37" s="79"/>
      <c r="F37" s="79"/>
      <c r="G37" s="81"/>
      <c r="H37" s="79"/>
    </row>
    <row r="38" spans="1:8" ht="12.75" customHeight="1">
      <c r="A38" s="124" t="s">
        <v>145</v>
      </c>
      <c r="B38" s="125"/>
      <c r="C38" s="7"/>
      <c r="D38" s="7">
        <v>0</v>
      </c>
      <c r="E38" s="79">
        <v>58.45</v>
      </c>
      <c r="F38" s="79">
        <v>51.23</v>
      </c>
      <c r="G38" s="79">
        <v>51.23</v>
      </c>
      <c r="H38" s="87">
        <f t="shared" ref="H38:H41" si="4">F38-E38</f>
        <v>-7.220000000000006</v>
      </c>
    </row>
    <row r="39" spans="1:8" ht="12.75" customHeight="1">
      <c r="A39" s="124" t="s">
        <v>147</v>
      </c>
      <c r="B39" s="125"/>
      <c r="C39" s="7"/>
      <c r="D39" s="7">
        <v>0</v>
      </c>
      <c r="E39" s="79">
        <v>262.2</v>
      </c>
      <c r="F39" s="79">
        <v>230.71</v>
      </c>
      <c r="G39" s="79">
        <v>230.71</v>
      </c>
      <c r="H39" s="87">
        <f t="shared" si="4"/>
        <v>-31.489999999999981</v>
      </c>
    </row>
    <row r="40" spans="1:8" ht="12.75" customHeight="1">
      <c r="A40" s="124" t="s">
        <v>148</v>
      </c>
      <c r="B40" s="125"/>
      <c r="C40" s="7"/>
      <c r="D40" s="7">
        <v>0</v>
      </c>
      <c r="E40" s="79">
        <v>863.11</v>
      </c>
      <c r="F40" s="79">
        <v>770.51</v>
      </c>
      <c r="G40" s="79">
        <v>770.51</v>
      </c>
      <c r="H40" s="87">
        <f t="shared" si="4"/>
        <v>-92.600000000000023</v>
      </c>
    </row>
    <row r="41" spans="1:8" ht="12.75" customHeight="1">
      <c r="A41" s="124" t="s">
        <v>146</v>
      </c>
      <c r="B41" s="125"/>
      <c r="C41" s="7"/>
      <c r="D41" s="7">
        <v>0</v>
      </c>
      <c r="E41" s="79">
        <v>27.58</v>
      </c>
      <c r="F41" s="79">
        <v>22.7</v>
      </c>
      <c r="G41" s="79">
        <v>22.7</v>
      </c>
      <c r="H41" s="87">
        <f t="shared" si="4"/>
        <v>-4.879999999999999</v>
      </c>
    </row>
    <row r="42" spans="1:8" ht="14.25" customHeight="1">
      <c r="A42" s="153" t="s">
        <v>129</v>
      </c>
      <c r="B42" s="154"/>
      <c r="C42" s="7"/>
      <c r="D42" s="7"/>
      <c r="E42" s="83">
        <f>E8+E32+E36</f>
        <v>14858.710000000001</v>
      </c>
      <c r="F42" s="83">
        <f t="shared" ref="F42:G42" si="5">F8+F32+F36</f>
        <v>14982.33</v>
      </c>
      <c r="G42" s="83">
        <f t="shared" si="5"/>
        <v>15835.01</v>
      </c>
      <c r="H42" s="7"/>
    </row>
    <row r="43" spans="1:8" ht="14.25" customHeight="1">
      <c r="A43" s="114" t="s">
        <v>116</v>
      </c>
      <c r="B43" s="113"/>
      <c r="C43" s="7"/>
      <c r="D43" s="7"/>
      <c r="E43" s="7"/>
      <c r="F43" s="7"/>
      <c r="G43" s="60"/>
      <c r="H43" s="7"/>
    </row>
    <row r="44" spans="1:8" ht="15" hidden="1" customHeight="1">
      <c r="A44" s="112" t="s">
        <v>47</v>
      </c>
      <c r="B44" s="113"/>
      <c r="C44" s="7">
        <v>5.27</v>
      </c>
      <c r="D44" s="7"/>
      <c r="E44" s="7"/>
      <c r="F44" s="7"/>
      <c r="G44" s="60"/>
      <c r="H44" s="7"/>
    </row>
    <row r="45" spans="1:8" ht="12" customHeight="1">
      <c r="A45" s="118" t="s">
        <v>121</v>
      </c>
      <c r="B45" s="119"/>
      <c r="C45" s="106"/>
      <c r="D45" s="106">
        <v>795.12</v>
      </c>
      <c r="E45" s="106">
        <v>332.97</v>
      </c>
      <c r="F45" s="106">
        <v>331.48</v>
      </c>
      <c r="G45" s="106">
        <v>56.35</v>
      </c>
      <c r="H45" s="149">
        <f>F45-E45+D45+F45-G45</f>
        <v>1068.7600000000002</v>
      </c>
    </row>
    <row r="46" spans="1:8" ht="9.75" customHeight="1">
      <c r="A46" s="120"/>
      <c r="B46" s="121"/>
      <c r="C46" s="107"/>
      <c r="D46" s="107"/>
      <c r="E46" s="107"/>
      <c r="F46" s="107"/>
      <c r="G46" s="107"/>
      <c r="H46" s="150"/>
    </row>
    <row r="47" spans="1:8" ht="13.5" customHeight="1">
      <c r="A47" s="45" t="s">
        <v>72</v>
      </c>
      <c r="B47" s="46"/>
      <c r="C47" s="72"/>
      <c r="D47" s="72">
        <v>796.02</v>
      </c>
      <c r="E47" s="72">
        <f t="shared" ref="E47:F47" si="6">E45-E48</f>
        <v>276.36</v>
      </c>
      <c r="F47" s="72">
        <f t="shared" si="6"/>
        <v>275.13</v>
      </c>
      <c r="G47" s="72">
        <v>0</v>
      </c>
      <c r="H47" s="79">
        <f>F47-E47+D47+F47</f>
        <v>1069.92</v>
      </c>
    </row>
    <row r="48" spans="1:8" ht="15.75" customHeight="1">
      <c r="A48" s="112" t="s">
        <v>136</v>
      </c>
      <c r="B48" s="113"/>
      <c r="C48" s="7"/>
      <c r="D48" s="7">
        <v>-0.9</v>
      </c>
      <c r="E48" s="7">
        <v>56.61</v>
      </c>
      <c r="F48" s="7">
        <v>56.35</v>
      </c>
      <c r="G48" s="7">
        <v>56.35</v>
      </c>
      <c r="H48" s="79">
        <f>F48-E48+D48+F48-G48</f>
        <v>-1.1599999999999966</v>
      </c>
    </row>
    <row r="49" spans="1:26" ht="15" customHeight="1">
      <c r="A49" s="155" t="s">
        <v>127</v>
      </c>
      <c r="B49" s="156"/>
      <c r="C49" s="33"/>
      <c r="D49" s="33"/>
      <c r="E49" s="36">
        <v>332.97</v>
      </c>
      <c r="F49" s="36">
        <v>331.48</v>
      </c>
      <c r="G49" s="36">
        <v>56.35</v>
      </c>
      <c r="H49" s="33"/>
    </row>
    <row r="50" spans="1:26" ht="14.25" customHeight="1">
      <c r="A50" s="73" t="s">
        <v>128</v>
      </c>
      <c r="B50" s="80"/>
      <c r="C50" s="33"/>
      <c r="D50" s="33"/>
      <c r="E50" s="36">
        <f>E42+E49</f>
        <v>15191.68</v>
      </c>
      <c r="F50" s="36">
        <f t="shared" ref="F50:G50" si="7">F42+F49</f>
        <v>15313.81</v>
      </c>
      <c r="G50" s="36">
        <f t="shared" si="7"/>
        <v>15891.36</v>
      </c>
      <c r="H50" s="33"/>
    </row>
    <row r="51" spans="1:26" ht="18" customHeight="1">
      <c r="A51" s="139" t="s">
        <v>130</v>
      </c>
      <c r="B51" s="156"/>
      <c r="C51" s="33"/>
      <c r="D51" s="33">
        <v>7114.1</v>
      </c>
      <c r="E51" s="36"/>
      <c r="F51" s="36"/>
      <c r="G51" s="33"/>
      <c r="H51" s="33">
        <f>F50-E50+D51+F50-G50</f>
        <v>6658.68</v>
      </c>
    </row>
    <row r="52" spans="1:26" ht="25.5" customHeight="1">
      <c r="A52" s="139" t="s">
        <v>123</v>
      </c>
      <c r="B52" s="139"/>
      <c r="C52" s="74"/>
      <c r="D52" s="74"/>
      <c r="E52" s="75"/>
      <c r="F52" s="76"/>
      <c r="G52" s="76"/>
      <c r="H52" s="75">
        <f>H53+H54</f>
        <v>6658.68</v>
      </c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18" customHeight="1">
      <c r="A53" s="139" t="s">
        <v>124</v>
      </c>
      <c r="B53" s="145"/>
      <c r="C53" s="74"/>
      <c r="D53" s="74"/>
      <c r="E53" s="75"/>
      <c r="F53" s="76"/>
      <c r="G53" s="76"/>
      <c r="H53" s="75">
        <f>H32+H45</f>
        <v>8516.25</v>
      </c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18.75" customHeight="1">
      <c r="A54" s="139" t="s">
        <v>125</v>
      </c>
      <c r="B54" s="136"/>
      <c r="C54" s="74"/>
      <c r="D54" s="74"/>
      <c r="E54" s="75"/>
      <c r="F54" s="76"/>
      <c r="G54" s="76"/>
      <c r="H54" s="75">
        <f>H8+H36</f>
        <v>-1857.57</v>
      </c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13.5" customHeight="1">
      <c r="A55" s="151"/>
      <c r="B55" s="152"/>
      <c r="C55" s="152"/>
      <c r="D55" s="152"/>
      <c r="E55" s="152"/>
      <c r="F55" s="152"/>
      <c r="G55" s="152"/>
      <c r="H55" s="152"/>
    </row>
    <row r="56" spans="1:26" ht="6.75" customHeight="1">
      <c r="A56" s="152"/>
      <c r="B56" s="152"/>
      <c r="C56" s="152"/>
      <c r="D56" s="152"/>
      <c r="E56" s="152"/>
      <c r="F56" s="152"/>
      <c r="G56" s="152"/>
      <c r="H56" s="152"/>
    </row>
    <row r="57" spans="1:26" ht="14.25" hidden="1" customHeight="1">
      <c r="A57" s="152"/>
      <c r="B57" s="152"/>
      <c r="C57" s="152"/>
      <c r="D57" s="152"/>
      <c r="E57" s="152"/>
      <c r="F57" s="152"/>
      <c r="G57" s="152"/>
      <c r="H57" s="152"/>
    </row>
    <row r="58" spans="1:26" ht="14.25" customHeight="1">
      <c r="A58" s="67"/>
      <c r="B58" s="67"/>
      <c r="C58" s="67"/>
      <c r="D58" s="67"/>
      <c r="E58" s="67"/>
      <c r="F58" s="67"/>
      <c r="G58" s="67"/>
      <c r="H58" s="67"/>
    </row>
    <row r="59" spans="1:26">
      <c r="A59" s="21" t="s">
        <v>149</v>
      </c>
      <c r="D59" s="23"/>
      <c r="E59" s="23"/>
      <c r="F59" s="23"/>
      <c r="G59" s="23"/>
    </row>
    <row r="60" spans="1:26">
      <c r="A60" s="131" t="s">
        <v>56</v>
      </c>
      <c r="B60" s="116"/>
      <c r="C60" s="116"/>
      <c r="D60" s="132"/>
      <c r="E60" s="37" t="s">
        <v>57</v>
      </c>
      <c r="F60" s="37" t="s">
        <v>58</v>
      </c>
      <c r="G60" s="37" t="s">
        <v>118</v>
      </c>
      <c r="H60" s="6" t="s">
        <v>119</v>
      </c>
    </row>
    <row r="61" spans="1:26">
      <c r="A61" s="128" t="s">
        <v>150</v>
      </c>
      <c r="B61" s="129"/>
      <c r="C61" s="129"/>
      <c r="D61" s="130"/>
      <c r="E61" s="38">
        <v>42795</v>
      </c>
      <c r="F61" s="37">
        <v>1</v>
      </c>
      <c r="G61" s="39">
        <v>3.35</v>
      </c>
      <c r="H61" s="6" t="s">
        <v>135</v>
      </c>
    </row>
    <row r="62" spans="1:26">
      <c r="A62" s="128" t="s">
        <v>151</v>
      </c>
      <c r="B62" s="129"/>
      <c r="C62" s="129"/>
      <c r="D62" s="130"/>
      <c r="E62" s="38">
        <v>42795</v>
      </c>
      <c r="F62" s="37">
        <v>4</v>
      </c>
      <c r="G62" s="39">
        <v>22.05</v>
      </c>
      <c r="H62" s="6" t="s">
        <v>152</v>
      </c>
    </row>
    <row r="63" spans="1:26">
      <c r="A63" s="128" t="s">
        <v>153</v>
      </c>
      <c r="B63" s="129"/>
      <c r="C63" s="129"/>
      <c r="D63" s="130"/>
      <c r="E63" s="38">
        <v>42795</v>
      </c>
      <c r="F63" s="37">
        <v>1</v>
      </c>
      <c r="G63" s="39">
        <v>26.08</v>
      </c>
      <c r="H63" s="6" t="s">
        <v>135</v>
      </c>
    </row>
    <row r="64" spans="1:26" ht="15.75" customHeight="1">
      <c r="A64" s="134" t="s">
        <v>154</v>
      </c>
      <c r="B64" s="135"/>
      <c r="C64" s="135"/>
      <c r="D64" s="136"/>
      <c r="E64" s="38">
        <v>42795</v>
      </c>
      <c r="F64" s="37" t="s">
        <v>155</v>
      </c>
      <c r="G64" s="39">
        <v>141.19</v>
      </c>
      <c r="H64" s="6" t="s">
        <v>133</v>
      </c>
    </row>
    <row r="65" spans="1:9">
      <c r="A65" s="128" t="s">
        <v>156</v>
      </c>
      <c r="B65" s="129"/>
      <c r="C65" s="129"/>
      <c r="D65" s="130"/>
      <c r="E65" s="38">
        <v>42948</v>
      </c>
      <c r="F65" s="37">
        <v>1</v>
      </c>
      <c r="G65" s="39">
        <v>1</v>
      </c>
      <c r="H65" s="6" t="s">
        <v>157</v>
      </c>
      <c r="I65" s="19"/>
    </row>
    <row r="66" spans="1:9">
      <c r="A66" s="128" t="s">
        <v>158</v>
      </c>
      <c r="B66" s="129"/>
      <c r="C66" s="129"/>
      <c r="D66" s="130"/>
      <c r="E66" s="38">
        <v>42856</v>
      </c>
      <c r="F66" s="37">
        <v>3</v>
      </c>
      <c r="G66" s="39">
        <v>93.02</v>
      </c>
      <c r="H66" s="6" t="s">
        <v>159</v>
      </c>
      <c r="I66" s="19"/>
    </row>
    <row r="67" spans="1:9">
      <c r="A67" s="128" t="s">
        <v>138</v>
      </c>
      <c r="B67" s="129"/>
      <c r="C67" s="129"/>
      <c r="D67" s="130"/>
      <c r="E67" s="38">
        <v>42887</v>
      </c>
      <c r="F67" s="37" t="s">
        <v>160</v>
      </c>
      <c r="G67" s="39">
        <v>518.54</v>
      </c>
      <c r="H67" s="6" t="s">
        <v>137</v>
      </c>
      <c r="I67" s="19"/>
    </row>
    <row r="68" spans="1:9">
      <c r="A68" s="128" t="s">
        <v>161</v>
      </c>
      <c r="B68" s="129"/>
      <c r="C68" s="129"/>
      <c r="D68" s="130"/>
      <c r="E68" s="38">
        <v>42948</v>
      </c>
      <c r="F68" s="37" t="s">
        <v>162</v>
      </c>
      <c r="G68" s="39">
        <v>866.99</v>
      </c>
      <c r="H68" s="6" t="s">
        <v>163</v>
      </c>
      <c r="I68" s="19"/>
    </row>
    <row r="69" spans="1:9">
      <c r="A69" s="128" t="s">
        <v>174</v>
      </c>
      <c r="B69" s="129"/>
      <c r="C69" s="129"/>
      <c r="D69" s="130"/>
      <c r="E69" s="38">
        <v>43009</v>
      </c>
      <c r="F69" s="37" t="s">
        <v>132</v>
      </c>
      <c r="G69" s="39">
        <v>3.26</v>
      </c>
      <c r="H69" s="6" t="s">
        <v>135</v>
      </c>
      <c r="I69" s="19"/>
    </row>
    <row r="70" spans="1:9">
      <c r="A70" s="128" t="s">
        <v>168</v>
      </c>
      <c r="B70" s="129"/>
      <c r="C70" s="129"/>
      <c r="D70" s="130"/>
      <c r="E70" s="38">
        <v>42887</v>
      </c>
      <c r="F70" s="37" t="s">
        <v>169</v>
      </c>
      <c r="G70" s="39">
        <v>100.25</v>
      </c>
      <c r="H70" s="6" t="s">
        <v>135</v>
      </c>
      <c r="I70" s="19"/>
    </row>
    <row r="71" spans="1:9">
      <c r="A71" s="128" t="s">
        <v>167</v>
      </c>
      <c r="B71" s="129"/>
      <c r="C71" s="129"/>
      <c r="D71" s="130"/>
      <c r="E71" s="38">
        <v>42887</v>
      </c>
      <c r="F71" s="37" t="s">
        <v>132</v>
      </c>
      <c r="G71" s="39">
        <v>3.14</v>
      </c>
      <c r="H71" s="6" t="s">
        <v>135</v>
      </c>
      <c r="I71" s="19"/>
    </row>
    <row r="72" spans="1:9">
      <c r="A72" s="128" t="s">
        <v>175</v>
      </c>
      <c r="B72" s="129"/>
      <c r="C72" s="129"/>
      <c r="D72" s="130"/>
      <c r="E72" s="38">
        <v>43070</v>
      </c>
      <c r="F72" s="37" t="s">
        <v>176</v>
      </c>
      <c r="G72" s="39">
        <v>91.43</v>
      </c>
      <c r="H72" s="6" t="s">
        <v>135</v>
      </c>
      <c r="I72" s="19"/>
    </row>
    <row r="73" spans="1:9">
      <c r="A73" s="128" t="s">
        <v>184</v>
      </c>
      <c r="B73" s="129"/>
      <c r="C73" s="129"/>
      <c r="D73" s="130"/>
      <c r="E73" s="38">
        <v>43070</v>
      </c>
      <c r="F73" s="37" t="s">
        <v>177</v>
      </c>
      <c r="G73" s="39">
        <v>136.31</v>
      </c>
      <c r="H73" s="6" t="s">
        <v>133</v>
      </c>
      <c r="I73" s="19"/>
    </row>
    <row r="74" spans="1:9" ht="27" customHeight="1">
      <c r="A74" s="134" t="s">
        <v>182</v>
      </c>
      <c r="B74" s="135"/>
      <c r="C74" s="135"/>
      <c r="D74" s="136"/>
      <c r="E74" s="38">
        <v>42948</v>
      </c>
      <c r="F74" s="37" t="s">
        <v>179</v>
      </c>
      <c r="G74" s="39">
        <v>1943.94</v>
      </c>
      <c r="H74" s="6" t="s">
        <v>178</v>
      </c>
      <c r="I74" s="19"/>
    </row>
    <row r="75" spans="1:9">
      <c r="A75" s="128" t="s">
        <v>134</v>
      </c>
      <c r="B75" s="129"/>
      <c r="C75" s="129"/>
      <c r="D75" s="130"/>
      <c r="E75" s="38"/>
      <c r="F75" s="37"/>
      <c r="G75" s="39">
        <f>SUM(G61:G74)</f>
        <v>3950.55</v>
      </c>
      <c r="H75" s="6"/>
      <c r="I75" s="19"/>
    </row>
    <row r="76" spans="1:9">
      <c r="A76" s="21" t="s">
        <v>48</v>
      </c>
      <c r="D76" s="23"/>
      <c r="E76" s="23"/>
      <c r="F76" s="23"/>
      <c r="G76" s="23"/>
    </row>
    <row r="77" spans="1:9">
      <c r="A77" s="21" t="s">
        <v>49</v>
      </c>
      <c r="D77" s="23"/>
      <c r="E77" s="23"/>
      <c r="F77" s="23"/>
      <c r="G77" s="23"/>
    </row>
    <row r="78" spans="1:9" ht="23.25" customHeight="1">
      <c r="A78" s="131" t="s">
        <v>59</v>
      </c>
      <c r="B78" s="116"/>
      <c r="C78" s="116"/>
      <c r="D78" s="116"/>
      <c r="E78" s="132"/>
      <c r="F78" s="41" t="s">
        <v>58</v>
      </c>
      <c r="G78" s="40" t="s">
        <v>120</v>
      </c>
    </row>
    <row r="79" spans="1:9">
      <c r="A79" s="128" t="s">
        <v>60</v>
      </c>
      <c r="B79" s="129"/>
      <c r="C79" s="129"/>
      <c r="D79" s="129"/>
      <c r="E79" s="130"/>
      <c r="F79" s="37">
        <v>19</v>
      </c>
      <c r="G79" s="37">
        <v>44966.46</v>
      </c>
    </row>
    <row r="80" spans="1:9">
      <c r="B80" s="49"/>
      <c r="C80" s="49"/>
      <c r="D80" s="49"/>
      <c r="E80" s="49"/>
      <c r="F80" s="50"/>
      <c r="G80" s="50"/>
    </row>
    <row r="81" spans="1:7">
      <c r="A81" s="48"/>
      <c r="B81" s="49"/>
      <c r="C81" s="49"/>
      <c r="D81" s="49"/>
      <c r="E81" s="49"/>
      <c r="F81" s="50"/>
      <c r="G81" s="50"/>
    </row>
    <row r="82" spans="1:7">
      <c r="A82" s="51" t="s">
        <v>73</v>
      </c>
      <c r="B82" s="52"/>
      <c r="C82" s="52"/>
      <c r="D82" s="52"/>
      <c r="E82" s="52"/>
      <c r="F82" s="37"/>
      <c r="G82" s="37"/>
    </row>
    <row r="83" spans="1:7">
      <c r="A83" s="131" t="s">
        <v>74</v>
      </c>
      <c r="B83" s="133"/>
      <c r="C83" s="92" t="s">
        <v>75</v>
      </c>
      <c r="D83" s="133"/>
      <c r="E83" s="37" t="s">
        <v>76</v>
      </c>
      <c r="F83" s="37" t="s">
        <v>77</v>
      </c>
      <c r="G83" s="37" t="s">
        <v>78</v>
      </c>
    </row>
    <row r="84" spans="1:7">
      <c r="A84" s="131" t="s">
        <v>112</v>
      </c>
      <c r="B84" s="133"/>
      <c r="C84" s="92" t="s">
        <v>55</v>
      </c>
      <c r="D84" s="132"/>
      <c r="E84" s="37">
        <v>3</v>
      </c>
      <c r="F84" s="37">
        <v>1</v>
      </c>
      <c r="G84" s="37" t="s">
        <v>55</v>
      </c>
    </row>
    <row r="85" spans="1:7">
      <c r="A85" s="48"/>
      <c r="B85" s="49"/>
      <c r="C85" s="49"/>
      <c r="D85" s="49"/>
      <c r="E85" s="49"/>
      <c r="F85" s="50"/>
      <c r="G85" s="50"/>
    </row>
    <row r="86" spans="1:7">
      <c r="A86" s="21" t="s">
        <v>102</v>
      </c>
      <c r="D86" s="23"/>
      <c r="E86" s="23"/>
      <c r="F86" s="23"/>
      <c r="G86" s="23"/>
    </row>
    <row r="87" spans="1:7">
      <c r="A87" s="137" t="s">
        <v>181</v>
      </c>
      <c r="B87" s="138"/>
      <c r="C87" s="138"/>
      <c r="D87" s="138"/>
      <c r="E87" s="138"/>
      <c r="F87" s="138"/>
      <c r="G87" s="138"/>
    </row>
    <row r="88" spans="1:7" ht="12" customHeight="1">
      <c r="A88" s="126" t="s">
        <v>180</v>
      </c>
      <c r="B88" s="127"/>
      <c r="C88" s="127"/>
      <c r="D88" s="127"/>
      <c r="E88" s="127"/>
      <c r="F88" s="127"/>
      <c r="G88" s="127"/>
    </row>
    <row r="89" spans="1:7" ht="14.25" hidden="1" customHeight="1">
      <c r="A89" s="127"/>
      <c r="B89" s="127"/>
      <c r="C89" s="127"/>
      <c r="D89" s="127"/>
      <c r="E89" s="127"/>
      <c r="F89" s="127"/>
      <c r="G89" s="127"/>
    </row>
    <row r="90" spans="1:7">
      <c r="A90" s="127"/>
      <c r="B90" s="127"/>
      <c r="C90" s="127"/>
      <c r="D90" s="127"/>
      <c r="E90" s="127"/>
      <c r="F90" s="127"/>
      <c r="G90" s="127"/>
    </row>
    <row r="91" spans="1:7" ht="44.25" customHeight="1">
      <c r="A91" s="127"/>
      <c r="B91" s="127"/>
      <c r="C91" s="127"/>
      <c r="D91" s="127"/>
      <c r="E91" s="127"/>
      <c r="F91" s="127"/>
      <c r="G91" s="127"/>
    </row>
    <row r="92" spans="1:7">
      <c r="A92" s="67"/>
      <c r="B92" s="67"/>
      <c r="C92" s="67"/>
      <c r="D92" s="67"/>
      <c r="E92" s="67"/>
      <c r="F92" s="67"/>
      <c r="G92" s="67"/>
    </row>
    <row r="93" spans="1:7">
      <c r="A93" s="21" t="s">
        <v>79</v>
      </c>
      <c r="B93" s="90"/>
      <c r="C93" s="91"/>
      <c r="D93" s="4"/>
      <c r="E93" s="4"/>
      <c r="F93" s="4"/>
    </row>
    <row r="94" spans="1:7">
      <c r="A94" s="21" t="s">
        <v>80</v>
      </c>
      <c r="B94" s="90"/>
      <c r="C94" s="91"/>
      <c r="D94" s="4"/>
      <c r="E94" s="21" t="s">
        <v>82</v>
      </c>
      <c r="F94" s="4"/>
    </row>
    <row r="95" spans="1:7">
      <c r="A95" s="21" t="s">
        <v>81</v>
      </c>
      <c r="B95" s="90"/>
      <c r="C95" s="91"/>
      <c r="D95" s="4"/>
      <c r="E95" s="4"/>
      <c r="F95" s="4"/>
    </row>
    <row r="96" spans="1:7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</sheetData>
  <mergeCells count="72">
    <mergeCell ref="A75:D75"/>
    <mergeCell ref="A66:D66"/>
    <mergeCell ref="A67:D67"/>
    <mergeCell ref="A68:D68"/>
    <mergeCell ref="A69:D69"/>
    <mergeCell ref="A70:D70"/>
    <mergeCell ref="A73:D73"/>
    <mergeCell ref="A74:D74"/>
    <mergeCell ref="H45:H46"/>
    <mergeCell ref="C45:C46"/>
    <mergeCell ref="A30:B30"/>
    <mergeCell ref="A55:H57"/>
    <mergeCell ref="A42:B42"/>
    <mergeCell ref="A45:B46"/>
    <mergeCell ref="A48:B48"/>
    <mergeCell ref="A32:B32"/>
    <mergeCell ref="A53:B53"/>
    <mergeCell ref="A54:B54"/>
    <mergeCell ref="E45:E46"/>
    <mergeCell ref="D45:D46"/>
    <mergeCell ref="F45:F46"/>
    <mergeCell ref="A49:B49"/>
    <mergeCell ref="A51:B51"/>
    <mergeCell ref="A36:B36"/>
    <mergeCell ref="A52:B52"/>
    <mergeCell ref="A3:B3"/>
    <mergeCell ref="A8:B8"/>
    <mergeCell ref="A10:B10"/>
    <mergeCell ref="A11:H11"/>
    <mergeCell ref="A12:B12"/>
    <mergeCell ref="A4:B4"/>
    <mergeCell ref="A5:B5"/>
    <mergeCell ref="A6:B6"/>
    <mergeCell ref="A7:H7"/>
    <mergeCell ref="A14:B14"/>
    <mergeCell ref="A15:B15"/>
    <mergeCell ref="D27:D28"/>
    <mergeCell ref="A17:B17"/>
    <mergeCell ref="A18:B18"/>
    <mergeCell ref="A20:B20"/>
    <mergeCell ref="A88:G91"/>
    <mergeCell ref="A61:D61"/>
    <mergeCell ref="A60:D60"/>
    <mergeCell ref="A83:B83"/>
    <mergeCell ref="A62:D62"/>
    <mergeCell ref="A84:B84"/>
    <mergeCell ref="C83:D83"/>
    <mergeCell ref="C84:D84"/>
    <mergeCell ref="A65:D65"/>
    <mergeCell ref="A78:E78"/>
    <mergeCell ref="A79:E79"/>
    <mergeCell ref="A63:D63"/>
    <mergeCell ref="A64:D64"/>
    <mergeCell ref="A87:G87"/>
    <mergeCell ref="A71:D71"/>
    <mergeCell ref="A72:D72"/>
    <mergeCell ref="G45:G46"/>
    <mergeCell ref="A21:B21"/>
    <mergeCell ref="E27:E28"/>
    <mergeCell ref="F27:F28"/>
    <mergeCell ref="A44:B44"/>
    <mergeCell ref="A43:B43"/>
    <mergeCell ref="A34:B34"/>
    <mergeCell ref="A23:B23"/>
    <mergeCell ref="G27:G28"/>
    <mergeCell ref="A26:B26"/>
    <mergeCell ref="A27:B28"/>
    <mergeCell ref="C27:C28"/>
    <mergeCell ref="A38:B38"/>
    <mergeCell ref="A39:B39"/>
    <mergeCell ref="A40:B40"/>
    <mergeCell ref="A41:B4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</vt:lpstr>
      <vt:lpstr>Лист2</vt:lpstr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2018-05-08T04:10:21Z</cp:lastPrinted>
  <dcterms:created xsi:type="dcterms:W3CDTF">2013-02-18T04:38:06Z</dcterms:created>
  <dcterms:modified xsi:type="dcterms:W3CDTF">2018-05-08T04:39:32Z</dcterms:modified>
</cp:coreProperties>
</file>