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38" i="8" l="1"/>
  <c r="F38" i="8"/>
  <c r="E38" i="8"/>
  <c r="F8" i="8"/>
  <c r="E8" i="8"/>
  <c r="G26" i="8"/>
  <c r="G57" i="8"/>
  <c r="G40" i="8"/>
  <c r="H40" i="8"/>
  <c r="G39" i="8"/>
  <c r="H39" i="8"/>
  <c r="G37" i="8"/>
  <c r="H37" i="8"/>
  <c r="F27" i="8"/>
  <c r="F26" i="8"/>
  <c r="E27" i="8"/>
  <c r="E26" i="8"/>
  <c r="H26" i="8"/>
  <c r="H45" i="8"/>
  <c r="H38" i="8"/>
  <c r="H8" i="8"/>
  <c r="G27" i="8"/>
  <c r="H27" i="8"/>
  <c r="F29" i="8"/>
  <c r="E29" i="8"/>
  <c r="G31" i="8"/>
  <c r="G32" i="8"/>
  <c r="G33" i="8"/>
  <c r="G34" i="8"/>
  <c r="G29" i="8"/>
  <c r="H29" i="8"/>
  <c r="H46" i="8"/>
  <c r="H44" i="8"/>
  <c r="E41" i="8"/>
  <c r="E35" i="8"/>
  <c r="E42" i="8"/>
  <c r="F41" i="8"/>
  <c r="F35" i="8"/>
  <c r="F42" i="8"/>
  <c r="G41" i="8"/>
  <c r="G8" i="8"/>
  <c r="G25" i="8"/>
  <c r="G35" i="8"/>
  <c r="G42" i="8"/>
  <c r="D43" i="8"/>
  <c r="H43" i="8"/>
  <c r="C38" i="8"/>
  <c r="C20" i="8"/>
  <c r="H34" i="8"/>
  <c r="H33" i="8"/>
  <c r="H32" i="8"/>
  <c r="H31" i="8"/>
  <c r="C8" i="8"/>
  <c r="H25" i="8"/>
  <c r="G21" i="8"/>
  <c r="G18" i="8"/>
  <c r="G15" i="8"/>
  <c r="G12" i="8"/>
  <c r="C14" i="8"/>
  <c r="C13" i="8"/>
  <c r="C17" i="8"/>
  <c r="C16" i="8"/>
  <c r="C19" i="8"/>
  <c r="C23" i="8"/>
  <c r="C22" i="8"/>
  <c r="H21" i="8"/>
  <c r="H18" i="8"/>
  <c r="H15" i="8"/>
  <c r="E14" i="8"/>
  <c r="E13" i="8"/>
  <c r="H12" i="8"/>
  <c r="G23" i="8"/>
  <c r="G22" i="8"/>
  <c r="G20" i="8"/>
  <c r="G19" i="8"/>
  <c r="G17" i="8"/>
  <c r="G16" i="8"/>
  <c r="G14" i="8"/>
  <c r="G13" i="8"/>
  <c r="G10" i="8"/>
  <c r="G9" i="8"/>
  <c r="E23" i="8"/>
  <c r="E22" i="8"/>
  <c r="F23" i="8"/>
  <c r="F22" i="8"/>
  <c r="E20" i="8"/>
  <c r="E19" i="8"/>
  <c r="F20" i="8"/>
  <c r="F19" i="8"/>
  <c r="F17" i="8"/>
  <c r="E17" i="8"/>
  <c r="E16" i="8"/>
  <c r="F14" i="8"/>
  <c r="F10" i="8"/>
  <c r="E10" i="8"/>
  <c r="E9" i="8"/>
  <c r="D23" i="8"/>
  <c r="D22" i="8"/>
  <c r="D20" i="8"/>
  <c r="D19" i="8"/>
  <c r="D17" i="8"/>
  <c r="D16" i="8"/>
  <c r="D14" i="8"/>
  <c r="D13" i="8"/>
  <c r="C27" i="8"/>
  <c r="C26" i="8"/>
  <c r="C10" i="8"/>
  <c r="C9" i="8"/>
  <c r="H19" i="8"/>
  <c r="H14" i="8"/>
  <c r="H10" i="8"/>
  <c r="H23" i="8"/>
  <c r="H17" i="8"/>
  <c r="F13" i="8"/>
  <c r="H13" i="8"/>
  <c r="F16" i="8"/>
  <c r="H16" i="8"/>
  <c r="H22" i="8"/>
  <c r="H20" i="8"/>
  <c r="F9" i="8"/>
  <c r="H9" i="8"/>
</calcChain>
</file>

<file path=xl/sharedStrings.xml><?xml version="1.0" encoding="utf-8"?>
<sst xmlns="http://schemas.openxmlformats.org/spreadsheetml/2006/main" count="185" uniqueCount="163">
  <si>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</si>
  <si>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</si>
  <si>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</si>
  <si>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</si>
  <si>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</si>
  <si>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</si>
  <si>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</si>
  <si>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</si>
  <si>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</si>
  <si>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</si>
  <si>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</si>
  <si>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</si>
  <si>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</si>
  <si>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</si>
  <si>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</si>
  <si>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</si>
  <si>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</si>
  <si>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</si>
  <si>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</si>
  <si>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</si>
  <si>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</si>
  <si>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</si>
  <si>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</si>
  <si>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</si>
  <si>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</si>
  <si>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</si>
  <si>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</si>
  <si>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</si>
  <si>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</si>
  <si>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ул. Тунгусская, 8</t>
  </si>
  <si>
    <t>2-265-897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</si>
  <si>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</si>
  <si>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</si>
  <si>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</si>
  <si>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</si>
  <si>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</si>
  <si>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</si>
  <si>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</si>
  <si>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</si>
  <si>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</si>
  <si>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</si>
  <si>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</si>
  <si>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</si>
  <si>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</si>
  <si>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</si>
  <si>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</si>
  <si>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</si>
  <si>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</si>
  <si>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</si>
  <si>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</si>
  <si>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</si>
  <si>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</si>
  <si>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</si>
  <si>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</si>
  <si>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</si>
  <si>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</si>
  <si>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</si>
  <si>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</si>
  <si>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</si>
  <si>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</si>
  <si>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</si>
  <si>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</si>
  <si>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</si>
  <si>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</si>
  <si>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</si>
  <si>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</si>
  <si>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</si>
  <si>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</si>
  <si>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</si>
  <si>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</si>
  <si>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</si>
  <si>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</si>
  <si>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</si>
  <si>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</si>
  <si>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</si>
  <si>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</si>
  <si>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</si>
  <si>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Дальзаводская, 27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</si>
  <si>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</si>
  <si>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</si>
  <si>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</si>
  <si>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</si>
  <si>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</si>
  <si>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</si>
  <si>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</si>
  <si>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</si>
  <si>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Договор управления</t>
  </si>
  <si>
    <t>01.11.2007г.</t>
  </si>
  <si>
    <t>uklr2006@mail.ru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</si>
  <si>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</si>
  <si>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</si>
  <si>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</si>
  <si>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</si>
  <si>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</si>
  <si>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</si>
  <si>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</si>
  <si>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</si>
  <si>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</si>
  <si>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</si>
  <si>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</si>
  <si>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</si>
  <si>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</si>
  <si>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</si>
  <si>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</si>
  <si>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"Эра"</t>
  </si>
  <si>
    <t>№ 27 по ул. Дальзаводская</t>
  </si>
  <si>
    <t>Часть 4</t>
  </si>
  <si>
    <t>1.4 Вывоз и утилизация ТБО</t>
  </si>
  <si>
    <t>Ленинского района"</t>
  </si>
  <si>
    <t>ИТОГО ПО ДОМУ:</t>
  </si>
  <si>
    <t>ПРОЧИЕ УСЛУГИ:</t>
  </si>
  <si>
    <t>ИТОГО ПО ПРОЧИМ УСЛУГАМ:</t>
  </si>
  <si>
    <t>Количество проживающих</t>
  </si>
  <si>
    <t>Площадь  не жилых помещений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</si>
  <si>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</si>
  <si>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</si>
  <si>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</si>
  <si>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</si>
  <si>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</si>
  <si>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исполн-ль</t>
  </si>
  <si>
    <t>ООО " Восток Мегаполис"</t>
  </si>
  <si>
    <t>876,90 м2</t>
  </si>
  <si>
    <t>1653,0 кв.м.</t>
  </si>
  <si>
    <t>сумма, т.р.</t>
  </si>
  <si>
    <t>3. 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</si>
  <si>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</si>
  <si>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</si>
  <si>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</si>
  <si>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</si>
  <si>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</si>
  <si>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</si>
  <si>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4750,0 м2</t>
  </si>
  <si>
    <t>1. Текущий ремонт коммуникаций, проходящих через нежилые помещения</t>
  </si>
  <si>
    <t>в т.ч. Услуги по управлению, налоги</t>
  </si>
  <si>
    <t>3.Обслуживание теплового счетчика</t>
  </si>
  <si>
    <t>Энергополис</t>
  </si>
  <si>
    <t xml:space="preserve">                       Отчет ООО "Управляющей компании Ленинского района"  за 2019 г.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</si>
  <si>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</si>
  <si>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</si>
  <si>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</si>
  <si>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 г.</t>
  </si>
  <si>
    <t>3. Перечень работ, выполненных по статье " текущий ремонт"  в 2019году.</t>
  </si>
  <si>
    <t>План по статье "текущий ремонт" на 2020 год</t>
  </si>
  <si>
    <t>2-20-50-87</t>
  </si>
  <si>
    <t>133 чел</t>
  </si>
  <si>
    <t>2. Дополн. Сбор средств на эл.монтажные работы по  для подключения  УУТЭ</t>
  </si>
  <si>
    <t>6 пм</t>
  </si>
  <si>
    <t>Сервисное обслуживание УУТЭ</t>
  </si>
  <si>
    <t>1 компл</t>
  </si>
  <si>
    <t>Ремонт пластиковых окон (замена фурнитуры)</t>
  </si>
  <si>
    <t>2 шт</t>
  </si>
  <si>
    <t>Позитив Плюс</t>
  </si>
  <si>
    <t>Аварийная замена трубопровода ХГВС</t>
  </si>
  <si>
    <t>17 пм</t>
  </si>
  <si>
    <t xml:space="preserve">Аварийная замена участков розлива </t>
  </si>
  <si>
    <t>305 м2</t>
  </si>
  <si>
    <t>ИП Башун М.Ю.</t>
  </si>
  <si>
    <t>Подъезды- косметический ремонт 1, 4-й п</t>
  </si>
  <si>
    <t>Подъезды- косметический ремонт 2-й п</t>
  </si>
  <si>
    <t>625 м2</t>
  </si>
  <si>
    <t xml:space="preserve"> Собственники должны предоставить протокол общего собрания о проведении необходимых работ для формирования  плана по текущему ремонту  дома № 27 по ул. Дальзаводской. Управляющая компания настоятельно рекомендует произвести ремонт канализации в подвальном помещении, а также ремонт системы центрального отопления дома.</t>
  </si>
  <si>
    <t xml:space="preserve">ИСХ    №          77/01  от  22.01.2020г    </t>
  </si>
  <si>
    <t xml:space="preserve">               ООО "Управляющая компания Ленинского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</si>
</sst>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2" fontId="0" fillId="0" borderId="0" xfId="0" applyNumberForma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0" fillId="0" borderId="0" xfId="0" applyFont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2" fontId="9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/>
    <xf numFmtId="0" fontId="0" fillId="2" borderId="0" xfId="0" applyFill="1" applyBorder="1" applyAlignment="1"/>
    <xf numFmtId="164" fontId="0" fillId="2" borderId="0" xfId="0" applyNumberFormat="1" applyFill="1" applyBorder="1" applyAlignment="1"/>
    <xf numFmtId="0" fontId="6" fillId="2" borderId="0" xfId="0" applyFont="1" applyFill="1" applyBorder="1" applyAlignment="1">
      <alignment horizontal="center"/>
    </xf>
    <xf numFmtId="0" fontId="12" fillId="2" borderId="1" xfId="0" applyFont="1" applyFill="1" applyBorder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0" fontId="1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2" fontId="4" fillId="0" borderId="0" xfId="0" applyNumberFormat="1" applyFont="1"/>
    <xf numFmtId="2" fontId="0" fillId="0" borderId="0" xfId="0" applyNumberForma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9" fillId="2" borderId="2" xfId="0" applyFont="1" applyFill="1" applyBorder="1" applyAlignment="1"/>
    <xf numFmtId="0" fontId="4" fillId="2" borderId="5" xfId="0" applyFont="1" applyFill="1" applyBorder="1" applyAlignment="1"/>
    <xf numFmtId="0" fontId="12" fillId="2" borderId="0" xfId="0" applyFont="1" applyFill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wrapText="1"/>
    </xf>
    <xf numFmtId="0" fontId="0" fillId="2" borderId="5" xfId="0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4" xfId="0" applyFill="1" applyBorder="1" applyAlignment="1"/>
    <xf numFmtId="0" fontId="3" fillId="2" borderId="2" xfId="0" applyFont="1" applyFill="1" applyBorder="1" applyAlignment="1"/>
    <xf numFmtId="0" fontId="3" fillId="2" borderId="5" xfId="0" applyFont="1" applyFill="1" applyBorder="1" applyAlignment="1"/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9" fillId="2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2" borderId="2" xfId="0" applyFont="1" applyFill="1" applyBorder="1" applyAlignment="1">
      <alignment wrapText="1"/>
    </xf>
    <xf numFmtId="0" fontId="12" fillId="2" borderId="2" xfId="0" applyFont="1" applyFill="1" applyBorder="1" applyAlignment="1"/>
    <xf numFmtId="0" fontId="4" fillId="2" borderId="4" xfId="0" applyFont="1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28" zoomScale="130" zoomScaleNormal="130" workbookViewId="0">
      <selection activeCell="D33" sqref="D33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136</v>
      </c>
      <c r="C1" s="1"/>
    </row>
    <row r="2" spans="1:4" ht="15" customHeight="1" x14ac:dyDescent="0.25">
      <c r="A2" s="2" t="s">
        <v>48</v>
      </c>
      <c r="C2" s="4"/>
    </row>
    <row r="3" spans="1:4" ht="15.75" x14ac:dyDescent="0.25">
      <c r="B3" s="4" t="s">
        <v>10</v>
      </c>
      <c r="C3" s="23" t="s">
        <v>105</v>
      </c>
    </row>
    <row r="4" spans="1:4" ht="14.25" customHeight="1" x14ac:dyDescent="0.25">
      <c r="A4" s="21" t="s">
        <v>161</v>
      </c>
      <c r="B4" s="40"/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49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162</v>
      </c>
      <c r="D8" s="10"/>
    </row>
    <row r="9" spans="1:4" s="3" customFormat="1" ht="12" customHeight="1" x14ac:dyDescent="0.25">
      <c r="A9" s="12" t="s">
        <v>1</v>
      </c>
      <c r="B9" s="13" t="s">
        <v>11</v>
      </c>
      <c r="C9" s="114" t="s">
        <v>12</v>
      </c>
      <c r="D9" s="115"/>
    </row>
    <row r="10" spans="1:4" s="3" customFormat="1" ht="24" customHeight="1" x14ac:dyDescent="0.25">
      <c r="A10" s="12" t="s">
        <v>2</v>
      </c>
      <c r="B10" s="14" t="s">
        <v>13</v>
      </c>
      <c r="C10" s="116" t="s">
        <v>89</v>
      </c>
      <c r="D10" s="108"/>
    </row>
    <row r="11" spans="1:4" s="3" customFormat="1" ht="15" customHeight="1" x14ac:dyDescent="0.25">
      <c r="A11" s="12" t="s">
        <v>3</v>
      </c>
      <c r="B11" s="13" t="s">
        <v>14</v>
      </c>
      <c r="C11" s="114" t="s">
        <v>15</v>
      </c>
      <c r="D11" s="115"/>
    </row>
    <row r="12" spans="1:4" s="3" customFormat="1" ht="18.75" customHeight="1" x14ac:dyDescent="0.25">
      <c r="A12" s="117">
        <v>5</v>
      </c>
      <c r="B12" s="117" t="s">
        <v>90</v>
      </c>
      <c r="C12" s="33" t="s">
        <v>91</v>
      </c>
      <c r="D12" s="34" t="s">
        <v>92</v>
      </c>
    </row>
    <row r="13" spans="1:4" s="3" customFormat="1" ht="14.25" customHeight="1" x14ac:dyDescent="0.25">
      <c r="A13" s="117"/>
      <c r="B13" s="117"/>
      <c r="C13" s="33" t="s">
        <v>93</v>
      </c>
      <c r="D13" s="34" t="s">
        <v>94</v>
      </c>
    </row>
    <row r="14" spans="1:4" s="3" customFormat="1" x14ac:dyDescent="0.25">
      <c r="A14" s="117"/>
      <c r="B14" s="117"/>
      <c r="C14" s="33" t="s">
        <v>95</v>
      </c>
      <c r="D14" s="34" t="s">
        <v>96</v>
      </c>
    </row>
    <row r="15" spans="1:4" s="3" customFormat="1" ht="16.5" customHeight="1" x14ac:dyDescent="0.25">
      <c r="A15" s="117"/>
      <c r="B15" s="117"/>
      <c r="C15" s="33" t="s">
        <v>97</v>
      </c>
      <c r="D15" s="34" t="s">
        <v>99</v>
      </c>
    </row>
    <row r="16" spans="1:4" s="3" customFormat="1" ht="16.5" customHeight="1" x14ac:dyDescent="0.25">
      <c r="A16" s="117"/>
      <c r="B16" s="117"/>
      <c r="C16" s="33" t="s">
        <v>98</v>
      </c>
      <c r="D16" s="34" t="s">
        <v>92</v>
      </c>
    </row>
    <row r="17" spans="1:4" s="5" customFormat="1" ht="15.75" customHeight="1" x14ac:dyDescent="0.25">
      <c r="A17" s="117"/>
      <c r="B17" s="117"/>
      <c r="C17" s="33" t="s">
        <v>100</v>
      </c>
      <c r="D17" s="34" t="s">
        <v>101</v>
      </c>
    </row>
    <row r="18" spans="1:4" s="5" customFormat="1" ht="15.75" customHeight="1" x14ac:dyDescent="0.25">
      <c r="A18" s="117"/>
      <c r="B18" s="117"/>
      <c r="C18" s="35" t="s">
        <v>102</v>
      </c>
      <c r="D18" s="34" t="s">
        <v>103</v>
      </c>
    </row>
    <row r="19" spans="1:4" ht="21.75" customHeight="1" x14ac:dyDescent="0.25">
      <c r="A19" s="12" t="s">
        <v>4</v>
      </c>
      <c r="B19" s="13" t="s">
        <v>16</v>
      </c>
      <c r="C19" s="118" t="s">
        <v>88</v>
      </c>
      <c r="D19" s="119"/>
    </row>
    <row r="20" spans="1:4" s="5" customFormat="1" ht="20.25" customHeight="1" x14ac:dyDescent="0.25">
      <c r="A20" s="12" t="s">
        <v>5</v>
      </c>
      <c r="B20" s="13" t="s">
        <v>17</v>
      </c>
      <c r="C20" s="120" t="s">
        <v>52</v>
      </c>
      <c r="D20" s="121"/>
    </row>
    <row r="21" spans="1:4" s="5" customFormat="1" ht="15" customHeight="1" x14ac:dyDescent="0.25">
      <c r="A21" s="12" t="s">
        <v>6</v>
      </c>
      <c r="B21" s="13" t="s">
        <v>18</v>
      </c>
      <c r="C21" s="116" t="s">
        <v>19</v>
      </c>
      <c r="D21" s="122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9" t="s">
        <v>23</v>
      </c>
    </row>
    <row r="26" spans="1:4" ht="27.75" customHeight="1" x14ac:dyDescent="0.25">
      <c r="A26" s="111" t="s">
        <v>27</v>
      </c>
      <c r="B26" s="112"/>
      <c r="C26" s="112"/>
      <c r="D26" s="113"/>
    </row>
    <row r="27" spans="1:4" ht="12" customHeight="1" x14ac:dyDescent="0.25">
      <c r="A27" s="30"/>
      <c r="B27" s="31"/>
      <c r="C27" s="31"/>
      <c r="D27" s="32"/>
    </row>
    <row r="28" spans="1:4" x14ac:dyDescent="0.25">
      <c r="A28" s="7">
        <v>1</v>
      </c>
      <c r="B28" s="6" t="s">
        <v>24</v>
      </c>
      <c r="C28" s="6" t="s">
        <v>25</v>
      </c>
      <c r="D28" s="6" t="s">
        <v>26</v>
      </c>
    </row>
    <row r="29" spans="1:4" ht="13.5" customHeight="1" x14ac:dyDescent="0.25">
      <c r="A29" s="19" t="s">
        <v>28</v>
      </c>
      <c r="B29" s="18"/>
      <c r="C29" s="18"/>
      <c r="D29" s="18"/>
    </row>
    <row r="30" spans="1:4" x14ac:dyDescent="0.25">
      <c r="A30" s="7">
        <v>1</v>
      </c>
      <c r="B30" s="6" t="s">
        <v>104</v>
      </c>
      <c r="C30" s="6" t="s">
        <v>29</v>
      </c>
      <c r="D30" s="6" t="s">
        <v>30</v>
      </c>
    </row>
    <row r="31" spans="1:4" x14ac:dyDescent="0.25">
      <c r="A31" s="19" t="s">
        <v>41</v>
      </c>
      <c r="B31" s="18"/>
      <c r="C31" s="18"/>
      <c r="D31" s="18"/>
    </row>
    <row r="32" spans="1:4" x14ac:dyDescent="0.25">
      <c r="A32" s="19" t="s">
        <v>42</v>
      </c>
      <c r="B32" s="18"/>
      <c r="C32" s="18"/>
      <c r="D32" s="18"/>
    </row>
    <row r="33" spans="1:4" x14ac:dyDescent="0.25">
      <c r="A33" s="7">
        <v>1</v>
      </c>
      <c r="B33" s="6" t="s">
        <v>120</v>
      </c>
      <c r="C33" s="6" t="s">
        <v>29</v>
      </c>
      <c r="D33" s="6" t="s">
        <v>31</v>
      </c>
    </row>
    <row r="34" spans="1:4" x14ac:dyDescent="0.25">
      <c r="A34" s="19" t="s">
        <v>32</v>
      </c>
      <c r="B34" s="18"/>
      <c r="C34" s="18"/>
      <c r="D34" s="18"/>
    </row>
    <row r="35" spans="1:4" x14ac:dyDescent="0.25">
      <c r="A35" s="7">
        <v>1</v>
      </c>
      <c r="B35" s="6" t="s">
        <v>33</v>
      </c>
      <c r="C35" s="6" t="s">
        <v>25</v>
      </c>
      <c r="D35" s="6" t="s">
        <v>26</v>
      </c>
    </row>
    <row r="36" spans="1:4" x14ac:dyDescent="0.25">
      <c r="A36" s="27"/>
      <c r="B36" s="11"/>
      <c r="C36" s="11"/>
      <c r="D36" s="11"/>
    </row>
    <row r="37" spans="1:4" ht="15" customHeight="1" x14ac:dyDescent="0.25">
      <c r="A37" s="4" t="s">
        <v>47</v>
      </c>
      <c r="B37" s="18"/>
      <c r="C37" s="18"/>
      <c r="D37" s="18"/>
    </row>
    <row r="38" spans="1:4" x14ac:dyDescent="0.25">
      <c r="A38" s="7">
        <v>1</v>
      </c>
      <c r="B38" s="6" t="s">
        <v>34</v>
      </c>
      <c r="C38" s="107">
        <v>1958</v>
      </c>
      <c r="D38" s="107"/>
    </row>
    <row r="39" spans="1:4" s="18" customFormat="1" ht="11.25" x14ac:dyDescent="0.2">
      <c r="A39" s="7">
        <v>2</v>
      </c>
      <c r="B39" s="6" t="s">
        <v>36</v>
      </c>
      <c r="C39" s="107">
        <v>5</v>
      </c>
      <c r="D39" s="107"/>
    </row>
    <row r="40" spans="1:4" ht="15" customHeight="1" x14ac:dyDescent="0.25">
      <c r="A40" s="7">
        <v>3</v>
      </c>
      <c r="B40" s="6" t="s">
        <v>37</v>
      </c>
      <c r="C40" s="107">
        <v>5</v>
      </c>
      <c r="D40" s="107"/>
    </row>
    <row r="41" spans="1:4" x14ac:dyDescent="0.25">
      <c r="A41" s="7">
        <v>4</v>
      </c>
      <c r="B41" s="6" t="s">
        <v>35</v>
      </c>
      <c r="C41" s="107" t="s">
        <v>53</v>
      </c>
      <c r="D41" s="107"/>
    </row>
    <row r="42" spans="1:4" x14ac:dyDescent="0.25">
      <c r="A42" s="7">
        <v>5</v>
      </c>
      <c r="B42" s="6" t="s">
        <v>38</v>
      </c>
      <c r="C42" s="107" t="s">
        <v>53</v>
      </c>
      <c r="D42" s="107"/>
    </row>
    <row r="43" spans="1:4" ht="15" customHeight="1" x14ac:dyDescent="0.25">
      <c r="A43" s="7">
        <v>6</v>
      </c>
      <c r="B43" s="6" t="s">
        <v>39</v>
      </c>
      <c r="C43" s="104" t="s">
        <v>131</v>
      </c>
      <c r="D43" s="105"/>
    </row>
    <row r="44" spans="1:4" x14ac:dyDescent="0.25">
      <c r="A44" s="7">
        <v>7</v>
      </c>
      <c r="B44" s="6" t="s">
        <v>40</v>
      </c>
      <c r="C44" s="104" t="s">
        <v>122</v>
      </c>
      <c r="D44" s="105"/>
    </row>
    <row r="45" spans="1:4" x14ac:dyDescent="0.25">
      <c r="A45" s="7">
        <v>8</v>
      </c>
      <c r="B45" s="6" t="s">
        <v>113</v>
      </c>
      <c r="C45" s="109" t="s">
        <v>121</v>
      </c>
      <c r="D45" s="110"/>
    </row>
    <row r="46" spans="1:4" x14ac:dyDescent="0.25">
      <c r="A46" s="7">
        <v>9</v>
      </c>
      <c r="B46" s="6" t="s">
        <v>112</v>
      </c>
      <c r="C46" s="104" t="s">
        <v>144</v>
      </c>
      <c r="D46" s="108"/>
    </row>
    <row r="47" spans="1:4" x14ac:dyDescent="0.25">
      <c r="A47" s="7">
        <v>10</v>
      </c>
      <c r="B47" s="6" t="s">
        <v>86</v>
      </c>
      <c r="C47" s="106" t="s">
        <v>87</v>
      </c>
      <c r="D47" s="105"/>
    </row>
    <row r="51" spans="4:4" x14ac:dyDescent="0.25">
      <c r="D51" t="s">
        <v>130</v>
      </c>
    </row>
  </sheetData>
  <mergeCells count="19">
    <mergeCell ref="A26:D26"/>
    <mergeCell ref="C9:D9"/>
    <mergeCell ref="C10:D10"/>
    <mergeCell ref="C11:D11"/>
    <mergeCell ref="C39:D39"/>
    <mergeCell ref="C38:D38"/>
    <mergeCell ref="A12:A18"/>
    <mergeCell ref="B12:B18"/>
    <mergeCell ref="C19:D19"/>
    <mergeCell ref="C20:D20"/>
    <mergeCell ref="C21:D21"/>
    <mergeCell ref="C44:D44"/>
    <mergeCell ref="C47:D47"/>
    <mergeCell ref="C40:D40"/>
    <mergeCell ref="C41:D41"/>
    <mergeCell ref="C42:D42"/>
    <mergeCell ref="C43:D43"/>
    <mergeCell ref="C46:D46"/>
    <mergeCell ref="C45:D45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opLeftCell="A49" workbookViewId="0">
      <selection activeCell="L70" sqref="L70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29" customWidth="1"/>
    <col min="4" max="4" width="8.28515625" customWidth="1"/>
    <col min="5" max="6" width="9" customWidth="1"/>
    <col min="7" max="7" width="9.42578125" customWidth="1"/>
    <col min="8" max="8" width="12.140625" customWidth="1"/>
  </cols>
  <sheetData>
    <row r="1" spans="1:26" x14ac:dyDescent="0.25">
      <c r="A1" s="41" t="s">
        <v>118</v>
      </c>
      <c r="B1" s="42"/>
      <c r="C1" s="43"/>
      <c r="D1" s="43"/>
      <c r="E1" s="42"/>
      <c r="F1" s="42"/>
      <c r="G1" s="43"/>
      <c r="H1" s="44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x14ac:dyDescent="0.25">
      <c r="A2" s="41" t="s">
        <v>137</v>
      </c>
      <c r="B2" s="42"/>
      <c r="C2" s="43"/>
      <c r="D2" s="43"/>
      <c r="E2" s="42"/>
      <c r="F2" s="42"/>
      <c r="G2" s="43"/>
      <c r="H2" s="44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27" customHeight="1" x14ac:dyDescent="0.25">
      <c r="A3" s="136" t="s">
        <v>138</v>
      </c>
      <c r="B3" s="136"/>
      <c r="C3" s="45"/>
      <c r="D3" s="46">
        <v>-145.27000000000001</v>
      </c>
      <c r="E3" s="47"/>
      <c r="F3" s="48"/>
      <c r="G3" s="48"/>
      <c r="H3" s="49"/>
      <c r="I3" s="38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5" customHeight="1" x14ac:dyDescent="0.25">
      <c r="A4" s="136" t="s">
        <v>116</v>
      </c>
      <c r="B4" s="137"/>
      <c r="C4" s="45"/>
      <c r="D4" s="46">
        <v>431.73</v>
      </c>
      <c r="E4" s="47"/>
      <c r="F4" s="48"/>
      <c r="G4" s="48"/>
      <c r="H4" s="50"/>
      <c r="I4" s="38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5" customHeight="1" x14ac:dyDescent="0.25">
      <c r="A5" s="136" t="s">
        <v>117</v>
      </c>
      <c r="B5" s="137"/>
      <c r="C5" s="45"/>
      <c r="D5" s="46">
        <v>-577</v>
      </c>
      <c r="E5" s="47"/>
      <c r="F5" s="48"/>
      <c r="G5" s="48"/>
      <c r="H5" s="49"/>
      <c r="I5" s="38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s="153" t="s">
        <v>139</v>
      </c>
      <c r="B6" s="154"/>
      <c r="C6" s="154"/>
      <c r="D6" s="154"/>
      <c r="E6" s="154"/>
      <c r="F6" s="154"/>
      <c r="G6" s="154"/>
      <c r="H6" s="155"/>
      <c r="I6" s="38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56.25" customHeight="1" x14ac:dyDescent="0.25">
      <c r="A7" s="133" t="s">
        <v>59</v>
      </c>
      <c r="B7" s="134"/>
      <c r="C7" s="51" t="s">
        <v>60</v>
      </c>
      <c r="D7" s="52" t="s">
        <v>61</v>
      </c>
      <c r="E7" s="52" t="s">
        <v>62</v>
      </c>
      <c r="F7" s="52" t="s">
        <v>63</v>
      </c>
      <c r="G7" s="53" t="s">
        <v>64</v>
      </c>
      <c r="H7" s="52" t="s">
        <v>65</v>
      </c>
    </row>
    <row r="8" spans="1:26" ht="17.25" customHeight="1" x14ac:dyDescent="0.25">
      <c r="A8" s="133" t="s">
        <v>66</v>
      </c>
      <c r="B8" s="145"/>
      <c r="C8" s="48">
        <f>C12+C15+C18+C21</f>
        <v>16.100000000000001</v>
      </c>
      <c r="D8" s="54">
        <v>-532.62</v>
      </c>
      <c r="E8" s="47">
        <f>E12+E15+E18+E21</f>
        <v>916.4</v>
      </c>
      <c r="F8" s="47">
        <f>F12+F15+F18+F21</f>
        <v>849.29000000000008</v>
      </c>
      <c r="G8" s="47">
        <f>F8</f>
        <v>849.29000000000008</v>
      </c>
      <c r="H8" s="47">
        <f>F8-E8+D8</f>
        <v>-599.7299999999999</v>
      </c>
      <c r="L8" s="36"/>
    </row>
    <row r="9" spans="1:26" x14ac:dyDescent="0.25">
      <c r="A9" s="55" t="s">
        <v>67</v>
      </c>
      <c r="B9" s="56"/>
      <c r="C9" s="57">
        <f>C8-C10</f>
        <v>14.490000000000002</v>
      </c>
      <c r="D9" s="58">
        <v>-479.37</v>
      </c>
      <c r="E9" s="58">
        <f>E8-E10</f>
        <v>824.76</v>
      </c>
      <c r="F9" s="58">
        <f>F8-F10</f>
        <v>764.3610000000001</v>
      </c>
      <c r="G9" s="58">
        <f>G8-G10</f>
        <v>764.3610000000001</v>
      </c>
      <c r="H9" s="58">
        <f t="shared" ref="H9:H10" si="0">F9-E9+D9</f>
        <v>-539.76899999999989</v>
      </c>
    </row>
    <row r="10" spans="1:26" x14ac:dyDescent="0.25">
      <c r="A10" s="129" t="s">
        <v>68</v>
      </c>
      <c r="B10" s="130"/>
      <c r="C10" s="57">
        <f>C8*10%</f>
        <v>1.6100000000000003</v>
      </c>
      <c r="D10" s="58">
        <v>-53.26</v>
      </c>
      <c r="E10" s="58">
        <f>E8*10%</f>
        <v>91.64</v>
      </c>
      <c r="F10" s="58">
        <f>F8*10%</f>
        <v>84.929000000000016</v>
      </c>
      <c r="G10" s="58">
        <f>G8*10%</f>
        <v>84.929000000000016</v>
      </c>
      <c r="H10" s="58">
        <f t="shared" si="0"/>
        <v>-59.970999999999982</v>
      </c>
    </row>
    <row r="11" spans="1:26" ht="12.75" customHeight="1" x14ac:dyDescent="0.25">
      <c r="A11" s="146" t="s">
        <v>69</v>
      </c>
      <c r="B11" s="147"/>
      <c r="C11" s="147"/>
      <c r="D11" s="147"/>
      <c r="E11" s="147"/>
      <c r="F11" s="147"/>
      <c r="G11" s="147"/>
      <c r="H11" s="145"/>
    </row>
    <row r="12" spans="1:26" x14ac:dyDescent="0.25">
      <c r="A12" s="131" t="s">
        <v>50</v>
      </c>
      <c r="B12" s="132"/>
      <c r="C12" s="48">
        <v>5.75</v>
      </c>
      <c r="D12" s="59">
        <v>-198.7</v>
      </c>
      <c r="E12" s="58">
        <v>327.27</v>
      </c>
      <c r="F12" s="58">
        <v>304</v>
      </c>
      <c r="G12" s="58">
        <f>F12</f>
        <v>304</v>
      </c>
      <c r="H12" s="58">
        <f>F12-E12+D12</f>
        <v>-221.96999999999997</v>
      </c>
      <c r="J12" s="36"/>
    </row>
    <row r="13" spans="1:26" x14ac:dyDescent="0.25">
      <c r="A13" s="55" t="s">
        <v>67</v>
      </c>
      <c r="B13" s="56"/>
      <c r="C13" s="57">
        <f>C12-C14</f>
        <v>5.1749999999999998</v>
      </c>
      <c r="D13" s="58">
        <f>D12-D14</f>
        <v>-178.82999999999998</v>
      </c>
      <c r="E13" s="58">
        <f>E12-E14</f>
        <v>294.54300000000001</v>
      </c>
      <c r="F13" s="58">
        <f>F12-F14</f>
        <v>273.60000000000002</v>
      </c>
      <c r="G13" s="58">
        <f>G12-G14</f>
        <v>273.60000000000002</v>
      </c>
      <c r="H13" s="58">
        <f t="shared" ref="H13:H23" si="1">F13-E13+D13</f>
        <v>-199.77299999999997</v>
      </c>
      <c r="J13" s="36"/>
    </row>
    <row r="14" spans="1:26" x14ac:dyDescent="0.25">
      <c r="A14" s="129" t="s">
        <v>68</v>
      </c>
      <c r="B14" s="130"/>
      <c r="C14" s="57">
        <f>C12*10%</f>
        <v>0.57500000000000007</v>
      </c>
      <c r="D14" s="58">
        <f>D12*10%</f>
        <v>-19.87</v>
      </c>
      <c r="E14" s="58">
        <f>E12*10%</f>
        <v>32.726999999999997</v>
      </c>
      <c r="F14" s="58">
        <f>F12*10%</f>
        <v>30.400000000000002</v>
      </c>
      <c r="G14" s="58">
        <f>G12*10%</f>
        <v>30.400000000000002</v>
      </c>
      <c r="H14" s="58">
        <f t="shared" si="1"/>
        <v>-22.196999999999996</v>
      </c>
      <c r="J14" s="36"/>
    </row>
    <row r="15" spans="1:26" ht="23.25" customHeight="1" x14ac:dyDescent="0.25">
      <c r="A15" s="131" t="s">
        <v>43</v>
      </c>
      <c r="B15" s="132"/>
      <c r="C15" s="48">
        <v>3.51</v>
      </c>
      <c r="D15" s="59">
        <v>-121.36</v>
      </c>
      <c r="E15" s="58">
        <v>199.78</v>
      </c>
      <c r="F15" s="58">
        <v>188.96</v>
      </c>
      <c r="G15" s="58">
        <f>F15</f>
        <v>188.96</v>
      </c>
      <c r="H15" s="58">
        <f t="shared" si="1"/>
        <v>-132.18</v>
      </c>
    </row>
    <row r="16" spans="1:26" x14ac:dyDescent="0.25">
      <c r="A16" s="55" t="s">
        <v>67</v>
      </c>
      <c r="B16" s="56"/>
      <c r="C16" s="57">
        <f>C15-C17</f>
        <v>3.1589999999999998</v>
      </c>
      <c r="D16" s="58">
        <f>D15-D17</f>
        <v>-109.224</v>
      </c>
      <c r="E16" s="58">
        <f>E15-E17</f>
        <v>179.80199999999999</v>
      </c>
      <c r="F16" s="58">
        <f>F15-F17</f>
        <v>170.06400000000002</v>
      </c>
      <c r="G16" s="58">
        <f>G15-G17</f>
        <v>170.06400000000002</v>
      </c>
      <c r="H16" s="58">
        <f t="shared" si="1"/>
        <v>-118.96199999999997</v>
      </c>
    </row>
    <row r="17" spans="1:10" ht="15" customHeight="1" x14ac:dyDescent="0.25">
      <c r="A17" s="129" t="s">
        <v>68</v>
      </c>
      <c r="B17" s="130"/>
      <c r="C17" s="57">
        <f>C15*10%</f>
        <v>0.35099999999999998</v>
      </c>
      <c r="D17" s="58">
        <f>D15*10%</f>
        <v>-12.136000000000001</v>
      </c>
      <c r="E17" s="58">
        <f>E15*10%</f>
        <v>19.978000000000002</v>
      </c>
      <c r="F17" s="58">
        <f>F15*10%</f>
        <v>18.896000000000001</v>
      </c>
      <c r="G17" s="58">
        <f>G15*10%</f>
        <v>18.896000000000001</v>
      </c>
      <c r="H17" s="58">
        <f t="shared" si="1"/>
        <v>-13.218000000000002</v>
      </c>
    </row>
    <row r="18" spans="1:10" ht="12" customHeight="1" x14ac:dyDescent="0.25">
      <c r="A18" s="131" t="s">
        <v>51</v>
      </c>
      <c r="B18" s="132"/>
      <c r="C18" s="51">
        <v>2.41</v>
      </c>
      <c r="D18" s="59">
        <v>-83.34</v>
      </c>
      <c r="E18" s="58">
        <v>137.18</v>
      </c>
      <c r="F18" s="58">
        <v>127.43</v>
      </c>
      <c r="G18" s="58">
        <f>F18</f>
        <v>127.43</v>
      </c>
      <c r="H18" s="58">
        <f t="shared" si="1"/>
        <v>-93.09</v>
      </c>
    </row>
    <row r="19" spans="1:10" ht="13.5" customHeight="1" x14ac:dyDescent="0.25">
      <c r="A19" s="55" t="s">
        <v>67</v>
      </c>
      <c r="B19" s="56"/>
      <c r="C19" s="57">
        <f>C18-C20</f>
        <v>2.169</v>
      </c>
      <c r="D19" s="58">
        <f>D18-D20</f>
        <v>-75.006</v>
      </c>
      <c r="E19" s="58">
        <f>E18-E20</f>
        <v>123.462</v>
      </c>
      <c r="F19" s="58">
        <f>F18-F20</f>
        <v>114.68700000000001</v>
      </c>
      <c r="G19" s="58">
        <f>G18-G20</f>
        <v>114.68700000000001</v>
      </c>
      <c r="H19" s="58">
        <f t="shared" si="1"/>
        <v>-83.780999999999992</v>
      </c>
    </row>
    <row r="20" spans="1:10" ht="12.75" customHeight="1" x14ac:dyDescent="0.25">
      <c r="A20" s="129" t="s">
        <v>68</v>
      </c>
      <c r="B20" s="130"/>
      <c r="C20" s="57">
        <f>C18*10%</f>
        <v>0.24100000000000002</v>
      </c>
      <c r="D20" s="58">
        <f>D18*10%</f>
        <v>-8.3340000000000014</v>
      </c>
      <c r="E20" s="58">
        <f>E18*10%</f>
        <v>13.718000000000002</v>
      </c>
      <c r="F20" s="58">
        <f>F18*10%</f>
        <v>12.743000000000002</v>
      </c>
      <c r="G20" s="58">
        <f>G18*10%</f>
        <v>12.743000000000002</v>
      </c>
      <c r="H20" s="58">
        <f t="shared" si="1"/>
        <v>-9.3090000000000011</v>
      </c>
    </row>
    <row r="21" spans="1:10" ht="14.25" customHeight="1" x14ac:dyDescent="0.25">
      <c r="A21" s="60" t="s">
        <v>107</v>
      </c>
      <c r="B21" s="61"/>
      <c r="C21" s="48">
        <v>4.43</v>
      </c>
      <c r="D21" s="59">
        <v>-129.22</v>
      </c>
      <c r="E21" s="58">
        <v>252.17</v>
      </c>
      <c r="F21" s="58">
        <v>228.9</v>
      </c>
      <c r="G21" s="58">
        <f>F21</f>
        <v>228.9</v>
      </c>
      <c r="H21" s="58">
        <f t="shared" si="1"/>
        <v>-152.48999999999998</v>
      </c>
    </row>
    <row r="22" spans="1:10" ht="14.25" customHeight="1" x14ac:dyDescent="0.25">
      <c r="A22" s="55" t="s">
        <v>67</v>
      </c>
      <c r="B22" s="56"/>
      <c r="C22" s="57">
        <f>C21-C23</f>
        <v>3.9869999999999997</v>
      </c>
      <c r="D22" s="58">
        <f>D21-D23</f>
        <v>-116.298</v>
      </c>
      <c r="E22" s="58">
        <f>E21-E23</f>
        <v>226.95299999999997</v>
      </c>
      <c r="F22" s="58">
        <f>F21-F23</f>
        <v>206.01</v>
      </c>
      <c r="G22" s="58">
        <f>G21-G23</f>
        <v>206.01</v>
      </c>
      <c r="H22" s="58">
        <f t="shared" si="1"/>
        <v>-137.24099999999999</v>
      </c>
    </row>
    <row r="23" spans="1:10" ht="13.5" customHeight="1" x14ac:dyDescent="0.25">
      <c r="A23" s="129" t="s">
        <v>68</v>
      </c>
      <c r="B23" s="130"/>
      <c r="C23" s="57">
        <f>C21*10%</f>
        <v>0.443</v>
      </c>
      <c r="D23" s="58">
        <f>D21*10%</f>
        <v>-12.922000000000001</v>
      </c>
      <c r="E23" s="58">
        <f>E21*10%</f>
        <v>25.216999999999999</v>
      </c>
      <c r="F23" s="58">
        <f>F21*10%</f>
        <v>22.89</v>
      </c>
      <c r="G23" s="58">
        <f>G21*10%</f>
        <v>22.89</v>
      </c>
      <c r="H23" s="58">
        <f t="shared" si="1"/>
        <v>-15.248999999999999</v>
      </c>
    </row>
    <row r="24" spans="1:10" ht="9" customHeight="1" x14ac:dyDescent="0.25">
      <c r="A24" s="62"/>
      <c r="B24" s="63"/>
      <c r="C24" s="57"/>
      <c r="D24" s="59"/>
      <c r="E24" s="58"/>
      <c r="F24" s="58"/>
      <c r="G24" s="64"/>
      <c r="H24" s="58"/>
    </row>
    <row r="25" spans="1:10" s="4" customFormat="1" ht="13.5" customHeight="1" x14ac:dyDescent="0.25">
      <c r="A25" s="133" t="s">
        <v>44</v>
      </c>
      <c r="B25" s="134"/>
      <c r="C25" s="48">
        <v>5.38</v>
      </c>
      <c r="D25" s="54">
        <v>276.79000000000002</v>
      </c>
      <c r="E25" s="47">
        <v>306.23</v>
      </c>
      <c r="F25" s="47">
        <v>284.45999999999998</v>
      </c>
      <c r="G25" s="65">
        <f>G26+G27</f>
        <v>591.82600000000002</v>
      </c>
      <c r="H25" s="47">
        <f>F25-E25-G25+D25+F25</f>
        <v>-52.346000000000004</v>
      </c>
    </row>
    <row r="26" spans="1:10" s="4" customFormat="1" ht="14.25" customHeight="1" x14ac:dyDescent="0.25">
      <c r="A26" s="66" t="s">
        <v>70</v>
      </c>
      <c r="B26" s="67"/>
      <c r="C26" s="48">
        <f>C25-C27</f>
        <v>4.8419999999999996</v>
      </c>
      <c r="D26" s="54">
        <v>285.10000000000002</v>
      </c>
      <c r="E26" s="47">
        <f>E25-E27</f>
        <v>275.60700000000003</v>
      </c>
      <c r="F26" s="47">
        <f>F25-F27</f>
        <v>256.01400000000001</v>
      </c>
      <c r="G26" s="68">
        <f>G57</f>
        <v>563.38</v>
      </c>
      <c r="H26" s="47">
        <f t="shared" ref="H26:H27" si="2">F26-E26-G26+D26+F26</f>
        <v>-41.858999999999924</v>
      </c>
      <c r="J26" s="102"/>
    </row>
    <row r="27" spans="1:10" ht="12.75" customHeight="1" x14ac:dyDescent="0.25">
      <c r="A27" s="129" t="s">
        <v>68</v>
      </c>
      <c r="B27" s="130"/>
      <c r="C27" s="57">
        <f>C25*10%</f>
        <v>0.53800000000000003</v>
      </c>
      <c r="D27" s="58">
        <v>-8.32</v>
      </c>
      <c r="E27" s="58">
        <f>E25*10%</f>
        <v>30.623000000000005</v>
      </c>
      <c r="F27" s="58">
        <f>F25*10%</f>
        <v>28.445999999999998</v>
      </c>
      <c r="G27" s="58">
        <f>F27</f>
        <v>28.445999999999998</v>
      </c>
      <c r="H27" s="58">
        <f t="shared" si="2"/>
        <v>-10.497000000000007</v>
      </c>
    </row>
    <row r="28" spans="1:10" ht="9" customHeight="1" x14ac:dyDescent="0.25">
      <c r="A28" s="98"/>
      <c r="B28" s="99"/>
      <c r="C28" s="57"/>
      <c r="D28" s="58"/>
      <c r="E28" s="58"/>
      <c r="F28" s="58"/>
      <c r="G28" s="64"/>
      <c r="H28" s="58"/>
    </row>
    <row r="29" spans="1:10" ht="12.75" customHeight="1" x14ac:dyDescent="0.25">
      <c r="A29" s="159" t="s">
        <v>124</v>
      </c>
      <c r="B29" s="160"/>
      <c r="C29" s="48"/>
      <c r="D29" s="47">
        <v>-28.41</v>
      </c>
      <c r="E29" s="47">
        <f>E31+E32+E33+E34</f>
        <v>72.420000000000016</v>
      </c>
      <c r="F29" s="47">
        <f>F31+F32+F33+F34</f>
        <v>66.899999999999991</v>
      </c>
      <c r="G29" s="47">
        <f>G31+G32+G33+G34</f>
        <v>66.899999999999991</v>
      </c>
      <c r="H29" s="47">
        <f>F29-E29-G29+D29+F29</f>
        <v>-33.930000000000021</v>
      </c>
    </row>
    <row r="30" spans="1:10" ht="12.75" customHeight="1" x14ac:dyDescent="0.25">
      <c r="A30" s="55" t="s">
        <v>125</v>
      </c>
      <c r="B30" s="101"/>
      <c r="C30" s="57"/>
      <c r="D30" s="58"/>
      <c r="E30" s="58"/>
      <c r="F30" s="58"/>
      <c r="G30" s="64"/>
      <c r="H30" s="58"/>
    </row>
    <row r="31" spans="1:10" ht="12.75" customHeight="1" x14ac:dyDescent="0.25">
      <c r="A31" s="161" t="s">
        <v>126</v>
      </c>
      <c r="B31" s="162"/>
      <c r="C31" s="57"/>
      <c r="D31" s="58">
        <v>-2.2599999999999998</v>
      </c>
      <c r="E31" s="58">
        <v>4.12</v>
      </c>
      <c r="F31" s="47">
        <v>3.89</v>
      </c>
      <c r="G31" s="58">
        <f>F31</f>
        <v>3.89</v>
      </c>
      <c r="H31" s="47">
        <f t="shared" ref="H31:H34" si="3">F31-E31-G31+D31+F31</f>
        <v>-2.4899999999999998</v>
      </c>
    </row>
    <row r="32" spans="1:10" ht="12.75" customHeight="1" x14ac:dyDescent="0.25">
      <c r="A32" s="161" t="s">
        <v>128</v>
      </c>
      <c r="B32" s="162"/>
      <c r="C32" s="57"/>
      <c r="D32" s="58">
        <v>-11.37</v>
      </c>
      <c r="E32" s="58">
        <v>18.28</v>
      </c>
      <c r="F32" s="47">
        <v>17.23</v>
      </c>
      <c r="G32" s="58">
        <f t="shared" ref="G32:G34" si="4">F32</f>
        <v>17.23</v>
      </c>
      <c r="H32" s="47">
        <f t="shared" si="3"/>
        <v>-12.419999999999998</v>
      </c>
    </row>
    <row r="33" spans="1:26" ht="12.75" customHeight="1" x14ac:dyDescent="0.25">
      <c r="A33" s="161" t="s">
        <v>129</v>
      </c>
      <c r="B33" s="162"/>
      <c r="C33" s="57"/>
      <c r="D33" s="58">
        <v>-69.28</v>
      </c>
      <c r="E33" s="58">
        <v>45.84</v>
      </c>
      <c r="F33" s="47">
        <v>41.93</v>
      </c>
      <c r="G33" s="58">
        <f t="shared" si="4"/>
        <v>41.93</v>
      </c>
      <c r="H33" s="47">
        <f t="shared" si="3"/>
        <v>-73.19</v>
      </c>
    </row>
    <row r="34" spans="1:26" ht="12.75" customHeight="1" x14ac:dyDescent="0.25">
      <c r="A34" s="161" t="s">
        <v>127</v>
      </c>
      <c r="B34" s="162"/>
      <c r="C34" s="57"/>
      <c r="D34" s="58">
        <v>1.91</v>
      </c>
      <c r="E34" s="58">
        <v>4.18</v>
      </c>
      <c r="F34" s="47">
        <v>3.85</v>
      </c>
      <c r="G34" s="58">
        <f t="shared" si="4"/>
        <v>3.85</v>
      </c>
      <c r="H34" s="47">
        <f t="shared" si="3"/>
        <v>1.5800000000000005</v>
      </c>
    </row>
    <row r="35" spans="1:26" ht="12.75" customHeight="1" x14ac:dyDescent="0.25">
      <c r="A35" s="69" t="s">
        <v>109</v>
      </c>
      <c r="B35" s="70"/>
      <c r="C35" s="48"/>
      <c r="D35" s="54"/>
      <c r="E35" s="48">
        <f>E8+E25+E29</f>
        <v>1295.0500000000002</v>
      </c>
      <c r="F35" s="48">
        <f t="shared" ref="F35:G35" si="5">F8+F25+F29</f>
        <v>1200.6500000000001</v>
      </c>
      <c r="G35" s="48">
        <f t="shared" si="5"/>
        <v>1508.0160000000001</v>
      </c>
      <c r="H35" s="47"/>
      <c r="I35" s="4"/>
      <c r="J35" s="4"/>
    </row>
    <row r="36" spans="1:26" ht="12.75" customHeight="1" x14ac:dyDescent="0.25">
      <c r="A36" s="69" t="s">
        <v>110</v>
      </c>
      <c r="B36" s="70"/>
      <c r="C36" s="48"/>
      <c r="D36" s="54"/>
      <c r="E36" s="48"/>
      <c r="F36" s="48"/>
      <c r="G36" s="71"/>
      <c r="H36" s="47"/>
      <c r="I36" s="4"/>
      <c r="J36" s="4"/>
    </row>
    <row r="37" spans="1:26" s="4" customFormat="1" ht="22.5" customHeight="1" x14ac:dyDescent="0.25">
      <c r="A37" s="163" t="s">
        <v>132</v>
      </c>
      <c r="B37" s="158"/>
      <c r="C37" s="47">
        <v>5.38</v>
      </c>
      <c r="D37" s="47">
        <v>143.86000000000001</v>
      </c>
      <c r="E37" s="47">
        <v>56.61</v>
      </c>
      <c r="F37" s="47">
        <v>56.61</v>
      </c>
      <c r="G37" s="47">
        <f>G38</f>
        <v>9.6237000000000013</v>
      </c>
      <c r="H37" s="47">
        <f>F37-E37+D37+F37-G37</f>
        <v>190.84630000000001</v>
      </c>
    </row>
    <row r="38" spans="1:26" ht="12" customHeight="1" x14ac:dyDescent="0.25">
      <c r="A38" s="148" t="s">
        <v>133</v>
      </c>
      <c r="B38" s="149"/>
      <c r="C38" s="58">
        <f>C37*17%</f>
        <v>0.91460000000000008</v>
      </c>
      <c r="D38" s="58">
        <v>-2.77</v>
      </c>
      <c r="E38" s="58">
        <f>E37*17%</f>
        <v>9.6237000000000013</v>
      </c>
      <c r="F38" s="58">
        <f>F37*17%</f>
        <v>9.6237000000000013</v>
      </c>
      <c r="G38" s="58">
        <f>F38</f>
        <v>9.6237000000000013</v>
      </c>
      <c r="H38" s="47">
        <f>F38-E38+D38+F38-G38</f>
        <v>-2.7699999999999996</v>
      </c>
    </row>
    <row r="39" spans="1:26" ht="37.5" customHeight="1" x14ac:dyDescent="0.25">
      <c r="A39" s="152" t="s">
        <v>145</v>
      </c>
      <c r="B39" s="125"/>
      <c r="C39" s="58"/>
      <c r="D39" s="58">
        <v>-3.48</v>
      </c>
      <c r="E39" s="58">
        <v>0</v>
      </c>
      <c r="F39" s="58">
        <v>0.71</v>
      </c>
      <c r="G39" s="58">
        <f>F39</f>
        <v>0.71</v>
      </c>
      <c r="H39" s="47">
        <f>F39-E39+D39+F39-G39</f>
        <v>-2.77</v>
      </c>
    </row>
    <row r="40" spans="1:26" ht="22.5" customHeight="1" x14ac:dyDescent="0.25">
      <c r="A40" s="152" t="s">
        <v>134</v>
      </c>
      <c r="B40" s="125"/>
      <c r="C40" s="58"/>
      <c r="D40" s="58">
        <v>-1.4</v>
      </c>
      <c r="E40" s="58">
        <v>23.1</v>
      </c>
      <c r="F40" s="58">
        <v>20.170000000000002</v>
      </c>
      <c r="G40" s="58">
        <f>F40</f>
        <v>20.170000000000002</v>
      </c>
      <c r="H40" s="47">
        <f>F40-E40+D40+F40-G40</f>
        <v>-4.33</v>
      </c>
      <c r="J40" s="36"/>
    </row>
    <row r="41" spans="1:26" x14ac:dyDescent="0.25">
      <c r="A41" s="150" t="s">
        <v>111</v>
      </c>
      <c r="B41" s="151"/>
      <c r="C41" s="48"/>
      <c r="D41" s="54"/>
      <c r="E41" s="48">
        <f>E37+E39+E40</f>
        <v>79.710000000000008</v>
      </c>
      <c r="F41" s="48">
        <f>F37+F39+F40</f>
        <v>77.490000000000009</v>
      </c>
      <c r="G41" s="48">
        <f>G37+G39+G40</f>
        <v>30.503700000000002</v>
      </c>
      <c r="H41" s="47"/>
    </row>
    <row r="42" spans="1:26" x14ac:dyDescent="0.25">
      <c r="A42" s="150" t="s">
        <v>114</v>
      </c>
      <c r="B42" s="151"/>
      <c r="C42" s="48"/>
      <c r="D42" s="47"/>
      <c r="E42" s="48">
        <f>E35+E41</f>
        <v>1374.7600000000002</v>
      </c>
      <c r="F42" s="48">
        <f t="shared" ref="F42:G42" si="6">F35+F41</f>
        <v>1278.1400000000001</v>
      </c>
      <c r="G42" s="48">
        <f t="shared" si="6"/>
        <v>1538.5197000000001</v>
      </c>
      <c r="H42" s="47"/>
    </row>
    <row r="43" spans="1:26" ht="17.25" customHeight="1" x14ac:dyDescent="0.25">
      <c r="A43" s="150" t="s">
        <v>115</v>
      </c>
      <c r="B43" s="151"/>
      <c r="C43" s="48"/>
      <c r="D43" s="47">
        <f>D3</f>
        <v>-145.27000000000001</v>
      </c>
      <c r="E43" s="48"/>
      <c r="F43" s="48"/>
      <c r="G43" s="48"/>
      <c r="H43" s="46">
        <f>F42-E42+D43+F42-G42</f>
        <v>-502.26970000000006</v>
      </c>
      <c r="I43" s="36"/>
    </row>
    <row r="44" spans="1:26" ht="23.25" customHeight="1" x14ac:dyDescent="0.25">
      <c r="A44" s="136" t="s">
        <v>140</v>
      </c>
      <c r="B44" s="136"/>
      <c r="C44" s="45"/>
      <c r="D44" s="46"/>
      <c r="E44" s="47"/>
      <c r="F44" s="48"/>
      <c r="G44" s="48"/>
      <c r="H44" s="46">
        <f>H45+H46</f>
        <v>-502.26969999999983</v>
      </c>
      <c r="I44" s="37"/>
      <c r="J44" s="103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5.75" customHeight="1" x14ac:dyDescent="0.25">
      <c r="A45" s="136" t="s">
        <v>116</v>
      </c>
      <c r="B45" s="137"/>
      <c r="C45" s="45"/>
      <c r="D45" s="45"/>
      <c r="E45" s="47"/>
      <c r="F45" s="48"/>
      <c r="G45" s="48"/>
      <c r="H45" s="46">
        <f>H26+H37</f>
        <v>148.98730000000009</v>
      </c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4.25" customHeight="1" x14ac:dyDescent="0.25">
      <c r="A46" s="138" t="s">
        <v>117</v>
      </c>
      <c r="B46" s="139"/>
      <c r="C46" s="45"/>
      <c r="D46" s="45"/>
      <c r="E46" s="47"/>
      <c r="F46" s="48"/>
      <c r="G46" s="48"/>
      <c r="H46" s="46">
        <f>H8+H27+H29+H38+H40</f>
        <v>-651.25699999999995</v>
      </c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26.25" customHeight="1" x14ac:dyDescent="0.25">
      <c r="A47" s="144"/>
      <c r="B47" s="144"/>
      <c r="C47" s="144"/>
      <c r="D47" s="144"/>
      <c r="E47" s="144"/>
      <c r="F47" s="144"/>
      <c r="G47" s="144"/>
      <c r="H47" s="144"/>
    </row>
    <row r="48" spans="1:26" ht="26.25" customHeight="1" x14ac:dyDescent="0.25">
      <c r="A48" s="39"/>
      <c r="B48" s="39"/>
      <c r="C48" s="39"/>
      <c r="D48" s="39"/>
      <c r="E48" s="39"/>
      <c r="F48" s="39"/>
      <c r="G48" s="39"/>
      <c r="H48" s="39"/>
    </row>
    <row r="49" spans="1:8" ht="15" customHeight="1" x14ac:dyDescent="0.25">
      <c r="A49" s="72" t="s">
        <v>141</v>
      </c>
      <c r="B49" s="73"/>
      <c r="C49" s="74"/>
      <c r="D49" s="75"/>
      <c r="E49" s="75"/>
      <c r="F49" s="75"/>
      <c r="G49" s="75"/>
      <c r="H49" s="42"/>
    </row>
    <row r="50" spans="1:8" x14ac:dyDescent="0.25">
      <c r="A50" s="140" t="s">
        <v>54</v>
      </c>
      <c r="B50" s="130"/>
      <c r="C50" s="130"/>
      <c r="D50" s="156"/>
      <c r="E50" s="76" t="s">
        <v>55</v>
      </c>
      <c r="F50" s="76" t="s">
        <v>56</v>
      </c>
      <c r="G50" s="76" t="s">
        <v>123</v>
      </c>
      <c r="H50" s="77" t="s">
        <v>119</v>
      </c>
    </row>
    <row r="51" spans="1:8" x14ac:dyDescent="0.25">
      <c r="A51" s="123" t="s">
        <v>147</v>
      </c>
      <c r="B51" s="157"/>
      <c r="C51" s="157"/>
      <c r="D51" s="158"/>
      <c r="E51" s="100">
        <v>43800</v>
      </c>
      <c r="F51" s="76" t="s">
        <v>148</v>
      </c>
      <c r="G51" s="76">
        <v>1.7</v>
      </c>
      <c r="H51" s="77" t="s">
        <v>135</v>
      </c>
    </row>
    <row r="52" spans="1:8" x14ac:dyDescent="0.25">
      <c r="A52" s="123" t="s">
        <v>149</v>
      </c>
      <c r="B52" s="157"/>
      <c r="C52" s="157"/>
      <c r="D52" s="158"/>
      <c r="E52" s="100">
        <v>43647</v>
      </c>
      <c r="F52" s="76" t="s">
        <v>150</v>
      </c>
      <c r="G52" s="76">
        <v>3.2</v>
      </c>
      <c r="H52" s="77" t="s">
        <v>151</v>
      </c>
    </row>
    <row r="53" spans="1:8" x14ac:dyDescent="0.25">
      <c r="A53" s="123" t="s">
        <v>152</v>
      </c>
      <c r="B53" s="157"/>
      <c r="C53" s="157"/>
      <c r="D53" s="158"/>
      <c r="E53" s="100">
        <v>43678</v>
      </c>
      <c r="F53" s="76" t="s">
        <v>153</v>
      </c>
      <c r="G53" s="76">
        <v>29.85</v>
      </c>
      <c r="H53" s="77" t="s">
        <v>104</v>
      </c>
    </row>
    <row r="54" spans="1:8" x14ac:dyDescent="0.25">
      <c r="A54" s="123" t="s">
        <v>154</v>
      </c>
      <c r="B54" s="157"/>
      <c r="C54" s="157"/>
      <c r="D54" s="158"/>
      <c r="E54" s="100">
        <v>43466</v>
      </c>
      <c r="F54" s="76" t="s">
        <v>146</v>
      </c>
      <c r="G54" s="76">
        <v>10.47</v>
      </c>
      <c r="H54" s="77" t="s">
        <v>104</v>
      </c>
    </row>
    <row r="55" spans="1:8" x14ac:dyDescent="0.25">
      <c r="A55" s="123" t="s">
        <v>158</v>
      </c>
      <c r="B55" s="124"/>
      <c r="C55" s="124"/>
      <c r="D55" s="125"/>
      <c r="E55" s="100">
        <v>43800</v>
      </c>
      <c r="F55" s="76" t="s">
        <v>155</v>
      </c>
      <c r="G55" s="76">
        <v>176.56</v>
      </c>
      <c r="H55" s="77" t="s">
        <v>156</v>
      </c>
    </row>
    <row r="56" spans="1:8" x14ac:dyDescent="0.25">
      <c r="A56" s="123" t="s">
        <v>157</v>
      </c>
      <c r="B56" s="124"/>
      <c r="C56" s="124"/>
      <c r="D56" s="125"/>
      <c r="E56" s="100">
        <v>43678</v>
      </c>
      <c r="F56" s="76" t="s">
        <v>159</v>
      </c>
      <c r="G56" s="76">
        <v>341.6</v>
      </c>
      <c r="H56" s="77" t="s">
        <v>151</v>
      </c>
    </row>
    <row r="57" spans="1:8" s="4" customFormat="1" x14ac:dyDescent="0.25">
      <c r="A57" s="164" t="s">
        <v>7</v>
      </c>
      <c r="B57" s="165"/>
      <c r="C57" s="165"/>
      <c r="D57" s="134"/>
      <c r="E57" s="78"/>
      <c r="F57" s="79"/>
      <c r="G57" s="80">
        <f>SUM(G51:G56)</f>
        <v>563.38</v>
      </c>
      <c r="H57" s="81"/>
    </row>
    <row r="58" spans="1:8" x14ac:dyDescent="0.25">
      <c r="A58" s="72" t="s">
        <v>45</v>
      </c>
      <c r="B58" s="73"/>
      <c r="C58" s="74"/>
      <c r="D58" s="75"/>
      <c r="E58" s="75"/>
      <c r="F58" s="75"/>
      <c r="G58" s="75"/>
      <c r="H58" s="42"/>
    </row>
    <row r="59" spans="1:8" x14ac:dyDescent="0.25">
      <c r="A59" s="72"/>
      <c r="B59" s="73"/>
      <c r="C59" s="74"/>
      <c r="D59" s="75"/>
      <c r="E59" s="75"/>
      <c r="F59" s="75"/>
      <c r="G59" s="75"/>
      <c r="H59" s="42"/>
    </row>
    <row r="60" spans="1:8" x14ac:dyDescent="0.25">
      <c r="A60" s="72"/>
      <c r="B60" s="73"/>
      <c r="C60" s="74"/>
      <c r="D60" s="75"/>
      <c r="E60" s="75"/>
      <c r="F60" s="75"/>
      <c r="G60" s="75"/>
      <c r="H60" s="42"/>
    </row>
    <row r="61" spans="1:8" x14ac:dyDescent="0.25">
      <c r="A61" s="72" t="s">
        <v>46</v>
      </c>
      <c r="B61" s="73"/>
      <c r="C61" s="74"/>
      <c r="D61" s="75"/>
      <c r="E61" s="75"/>
      <c r="F61" s="75"/>
      <c r="G61" s="75"/>
      <c r="H61" s="42"/>
    </row>
    <row r="62" spans="1:8" ht="23.25" customHeight="1" x14ac:dyDescent="0.25">
      <c r="A62" s="140" t="s">
        <v>58</v>
      </c>
      <c r="B62" s="130"/>
      <c r="C62" s="130"/>
      <c r="D62" s="130"/>
      <c r="E62" s="156"/>
      <c r="F62" s="82" t="s">
        <v>56</v>
      </c>
      <c r="G62" s="83" t="s">
        <v>57</v>
      </c>
      <c r="H62" s="42"/>
    </row>
    <row r="63" spans="1:8" x14ac:dyDescent="0.25">
      <c r="A63" s="140" t="s">
        <v>53</v>
      </c>
      <c r="B63" s="130"/>
      <c r="C63" s="130"/>
      <c r="D63" s="130"/>
      <c r="E63" s="156"/>
      <c r="F63" s="76"/>
      <c r="G63" s="76">
        <v>0</v>
      </c>
      <c r="H63" s="42"/>
    </row>
    <row r="64" spans="1:8" x14ac:dyDescent="0.25">
      <c r="A64" s="84"/>
      <c r="B64" s="85"/>
      <c r="C64" s="86"/>
      <c r="D64" s="85"/>
      <c r="E64" s="85"/>
      <c r="F64" s="87"/>
      <c r="G64" s="87"/>
      <c r="H64" s="42"/>
    </row>
    <row r="65" spans="1:8" x14ac:dyDescent="0.25">
      <c r="A65" s="88" t="s">
        <v>71</v>
      </c>
      <c r="B65" s="89"/>
      <c r="C65" s="90"/>
      <c r="D65" s="89"/>
      <c r="E65" s="89"/>
      <c r="F65" s="76"/>
      <c r="G65" s="76"/>
      <c r="H65" s="42"/>
    </row>
    <row r="66" spans="1:8" x14ac:dyDescent="0.25">
      <c r="A66" s="140" t="s">
        <v>72</v>
      </c>
      <c r="B66" s="141"/>
      <c r="C66" s="129" t="s">
        <v>73</v>
      </c>
      <c r="D66" s="141"/>
      <c r="E66" s="76" t="s">
        <v>74</v>
      </c>
      <c r="F66" s="76" t="s">
        <v>75</v>
      </c>
      <c r="G66" s="76" t="s">
        <v>76</v>
      </c>
      <c r="H66" s="42"/>
    </row>
    <row r="67" spans="1:8" x14ac:dyDescent="0.25">
      <c r="A67" s="140" t="s">
        <v>77</v>
      </c>
      <c r="B67" s="141"/>
      <c r="C67" s="142">
        <v>0</v>
      </c>
      <c r="D67" s="143"/>
      <c r="E67" s="76">
        <v>5</v>
      </c>
      <c r="F67" s="76">
        <v>0</v>
      </c>
      <c r="G67" s="76">
        <v>0</v>
      </c>
      <c r="H67" s="42"/>
    </row>
    <row r="68" spans="1:8" x14ac:dyDescent="0.25">
      <c r="A68" s="91"/>
      <c r="B68" s="92"/>
      <c r="C68" s="93"/>
      <c r="D68" s="94"/>
      <c r="E68" s="87"/>
      <c r="F68" s="87"/>
      <c r="G68" s="87"/>
      <c r="H68" s="42"/>
    </row>
    <row r="69" spans="1:8" x14ac:dyDescent="0.25">
      <c r="A69" s="42"/>
      <c r="B69" s="73"/>
      <c r="C69" s="74"/>
      <c r="D69" s="42"/>
      <c r="E69" s="42"/>
      <c r="F69" s="42"/>
      <c r="G69" s="42"/>
      <c r="H69" s="42"/>
    </row>
    <row r="70" spans="1:8" x14ac:dyDescent="0.25">
      <c r="A70" s="72" t="s">
        <v>106</v>
      </c>
      <c r="B70" s="73"/>
      <c r="C70" s="74"/>
      <c r="D70" s="42"/>
      <c r="E70" s="43"/>
      <c r="F70" s="43"/>
      <c r="G70" s="43"/>
      <c r="H70" s="42"/>
    </row>
    <row r="71" spans="1:8" x14ac:dyDescent="0.25">
      <c r="A71" s="135" t="s">
        <v>142</v>
      </c>
      <c r="B71" s="128"/>
      <c r="C71" s="128"/>
      <c r="D71" s="128"/>
      <c r="E71" s="128"/>
      <c r="F71" s="128"/>
      <c r="G71" s="128"/>
      <c r="H71" s="42"/>
    </row>
    <row r="72" spans="1:8" ht="57" customHeight="1" x14ac:dyDescent="0.25">
      <c r="A72" s="126" t="s">
        <v>160</v>
      </c>
      <c r="B72" s="127"/>
      <c r="C72" s="127"/>
      <c r="D72" s="127"/>
      <c r="E72" s="127"/>
      <c r="F72" s="127"/>
      <c r="G72" s="127"/>
      <c r="H72" s="128"/>
    </row>
    <row r="73" spans="1:8" x14ac:dyDescent="0.25">
      <c r="A73" s="42"/>
      <c r="B73" s="73"/>
      <c r="C73" s="74"/>
      <c r="D73" s="42"/>
      <c r="E73" s="42"/>
      <c r="F73" s="42"/>
      <c r="G73" s="42"/>
      <c r="H73" s="42"/>
    </row>
    <row r="74" spans="1:8" x14ac:dyDescent="0.25">
      <c r="A74" s="42"/>
      <c r="B74" s="73"/>
      <c r="C74" s="74"/>
      <c r="D74" s="42"/>
      <c r="E74" s="42"/>
      <c r="F74" s="42"/>
      <c r="G74" s="42"/>
      <c r="H74" s="42"/>
    </row>
    <row r="75" spans="1:8" x14ac:dyDescent="0.25">
      <c r="A75" s="41" t="s">
        <v>78</v>
      </c>
      <c r="B75" s="95"/>
      <c r="C75" s="96"/>
      <c r="D75" s="41"/>
      <c r="E75" s="41" t="s">
        <v>79</v>
      </c>
      <c r="F75" s="41"/>
      <c r="G75" s="42"/>
      <c r="H75" s="42"/>
    </row>
    <row r="76" spans="1:8" x14ac:dyDescent="0.25">
      <c r="A76" s="41" t="s">
        <v>80</v>
      </c>
      <c r="B76" s="95"/>
      <c r="C76" s="96"/>
      <c r="D76" s="41"/>
      <c r="E76" s="41"/>
      <c r="F76" s="41"/>
      <c r="G76" s="42"/>
      <c r="H76" s="42"/>
    </row>
    <row r="77" spans="1:8" x14ac:dyDescent="0.25">
      <c r="A77" s="41" t="s">
        <v>108</v>
      </c>
      <c r="B77" s="95"/>
      <c r="C77" s="96"/>
      <c r="D77" s="41"/>
      <c r="E77" s="41"/>
      <c r="F77" s="41"/>
      <c r="G77" s="42"/>
      <c r="H77" s="42"/>
    </row>
    <row r="78" spans="1:8" x14ac:dyDescent="0.25">
      <c r="A78" s="42"/>
      <c r="B78" s="73"/>
      <c r="C78" s="74"/>
      <c r="D78" s="42"/>
      <c r="E78" s="42"/>
      <c r="F78" s="42"/>
      <c r="G78" s="42"/>
      <c r="H78" s="42"/>
    </row>
    <row r="79" spans="1:8" x14ac:dyDescent="0.25">
      <c r="A79" s="75" t="s">
        <v>81</v>
      </c>
      <c r="B79" s="97"/>
      <c r="C79" s="74"/>
      <c r="D79" s="42"/>
      <c r="E79" s="42"/>
      <c r="F79" s="42"/>
      <c r="G79" s="42"/>
      <c r="H79" s="42"/>
    </row>
    <row r="80" spans="1:8" x14ac:dyDescent="0.25">
      <c r="A80" s="75" t="s">
        <v>82</v>
      </c>
      <c r="B80" s="97"/>
      <c r="C80" s="74" t="s">
        <v>26</v>
      </c>
      <c r="D80" s="42"/>
      <c r="E80" s="42"/>
      <c r="F80" s="42"/>
      <c r="G80" s="42"/>
      <c r="H80" s="42"/>
    </row>
    <row r="81" spans="1:8" x14ac:dyDescent="0.25">
      <c r="A81" s="75" t="s">
        <v>83</v>
      </c>
      <c r="B81" s="97"/>
      <c r="C81" s="74" t="s">
        <v>84</v>
      </c>
      <c r="D81" s="42"/>
      <c r="E81" s="42"/>
      <c r="F81" s="42"/>
      <c r="G81" s="42"/>
      <c r="H81" s="42"/>
    </row>
    <row r="82" spans="1:8" x14ac:dyDescent="0.25">
      <c r="A82" s="75" t="s">
        <v>85</v>
      </c>
      <c r="B82" s="97"/>
      <c r="C82" s="74" t="s">
        <v>143</v>
      </c>
      <c r="D82" s="42"/>
      <c r="E82" s="42"/>
      <c r="F82" s="42"/>
      <c r="G82" s="42"/>
      <c r="H82" s="42"/>
    </row>
  </sheetData>
  <mergeCells count="49">
    <mergeCell ref="A50:D50"/>
    <mergeCell ref="A37:B37"/>
    <mergeCell ref="A42:B42"/>
    <mergeCell ref="A43:B43"/>
    <mergeCell ref="A57:D57"/>
    <mergeCell ref="A53:D53"/>
    <mergeCell ref="A54:D54"/>
    <mergeCell ref="A29:B29"/>
    <mergeCell ref="A31:B31"/>
    <mergeCell ref="A32:B32"/>
    <mergeCell ref="A33:B33"/>
    <mergeCell ref="A34:B34"/>
    <mergeCell ref="A3:B3"/>
    <mergeCell ref="A4:B4"/>
    <mergeCell ref="A5:B5"/>
    <mergeCell ref="A6:H6"/>
    <mergeCell ref="A7:B7"/>
    <mergeCell ref="A66:B66"/>
    <mergeCell ref="A47:H47"/>
    <mergeCell ref="A8:B8"/>
    <mergeCell ref="A10:B10"/>
    <mergeCell ref="A11:H11"/>
    <mergeCell ref="A12:B12"/>
    <mergeCell ref="A44:B44"/>
    <mergeCell ref="A27:B27"/>
    <mergeCell ref="A38:B38"/>
    <mergeCell ref="A41:B41"/>
    <mergeCell ref="A39:B39"/>
    <mergeCell ref="A40:B40"/>
    <mergeCell ref="A62:E62"/>
    <mergeCell ref="A63:E63"/>
    <mergeCell ref="A51:D51"/>
    <mergeCell ref="A52:D52"/>
    <mergeCell ref="A55:D55"/>
    <mergeCell ref="A56:D56"/>
    <mergeCell ref="A72:H72"/>
    <mergeCell ref="A14:B14"/>
    <mergeCell ref="A15:B15"/>
    <mergeCell ref="A23:B23"/>
    <mergeCell ref="A25:B25"/>
    <mergeCell ref="A71:G71"/>
    <mergeCell ref="A17:B17"/>
    <mergeCell ref="A18:B18"/>
    <mergeCell ref="A20:B20"/>
    <mergeCell ref="A45:B45"/>
    <mergeCell ref="A46:B46"/>
    <mergeCell ref="A67:B67"/>
    <mergeCell ref="C66:D66"/>
    <mergeCell ref="C67:D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2020-01-17T01:01:22Z</cp:lastPrinted>
  <dcterms:created xsi:type="dcterms:W3CDTF">2013-02-18T04:38:06Z</dcterms:created>
  <dcterms:modified xsi:type="dcterms:W3CDTF">2020-03-19T01:31:51Z</dcterms:modified>
</cp:coreProperties>
</file>