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D3" i="8"/>
  <c r="H45"/>
  <c r="G35"/>
  <c r="F35"/>
  <c r="E35"/>
  <c r="H34"/>
  <c r="H33"/>
  <c r="H32"/>
  <c r="H31"/>
  <c r="H29"/>
  <c r="F29"/>
  <c r="E29"/>
  <c r="G57"/>
  <c r="H38"/>
  <c r="G39"/>
  <c r="F38"/>
  <c r="E38"/>
  <c r="G37"/>
  <c r="H37"/>
  <c r="F8"/>
  <c r="H8"/>
  <c r="F27"/>
  <c r="G27"/>
  <c r="G25"/>
  <c r="H25"/>
  <c r="G40"/>
  <c r="G8"/>
  <c r="G41"/>
  <c r="F41"/>
  <c r="E41"/>
  <c r="E21"/>
  <c r="E8"/>
  <c r="E39"/>
  <c r="H43"/>
  <c r="F40"/>
  <c r="E40"/>
  <c r="H42"/>
  <c r="G21"/>
  <c r="G18"/>
  <c r="G15"/>
  <c r="G12"/>
  <c r="F26"/>
  <c r="E27"/>
  <c r="E26"/>
  <c r="C27"/>
  <c r="C26"/>
  <c r="C23"/>
  <c r="C22"/>
  <c r="C20"/>
  <c r="C19"/>
  <c r="C17"/>
  <c r="C16"/>
  <c r="C14"/>
  <c r="C13"/>
  <c r="H27"/>
  <c r="H2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3"/>
  <c r="G22"/>
  <c r="G20"/>
  <c r="G19"/>
  <c r="G17"/>
  <c r="G16"/>
  <c r="G14"/>
  <c r="G13"/>
  <c r="G10"/>
  <c r="G9"/>
  <c r="C10"/>
  <c r="C9"/>
</calcChain>
</file>

<file path=xl/sharedStrings.xml><?xml version="1.0" encoding="utf-8"?>
<sst xmlns="http://schemas.openxmlformats.org/spreadsheetml/2006/main" count="184" uniqueCount="160">
  <si>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</si>
  <si>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</si>
  <si>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</si>
  <si>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</si>
  <si>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</si>
  <si>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</si>
  <si>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</si>
  <si>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</si>
  <si>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</si>
  <si>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</si>
  <si>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</si>
  <si>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</si>
  <si>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</si>
  <si>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</si>
  <si>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</si>
  <si>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</si>
  <si>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</si>
  <si>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</si>
  <si>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</si>
  <si>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</si>
  <si>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</si>
  <si>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</si>
  <si>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</si>
  <si>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</si>
  <si>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</si>
  <si>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</si>
  <si>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</si>
  <si>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</si>
  <si>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</si>
  <si>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</si>
  <si>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</si>
  <si>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</si>
  <si>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</si>
  <si>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</si>
  <si>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</si>
  <si>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</si>
  <si>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</si>
  <si>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</si>
  <si>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</si>
  <si>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</si>
  <si>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</si>
  <si>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</si>
  <si>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</si>
  <si>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</si>
  <si>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</si>
  <si>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</si>
  <si>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</si>
  <si>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</si>
  <si>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</si>
  <si>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</si>
  <si>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</si>
  <si>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</si>
  <si>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</si>
  <si>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</si>
  <si>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</si>
  <si>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</si>
  <si>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</si>
  <si>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</si>
  <si>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</si>
  <si>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</si>
  <si>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</si>
  <si>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</si>
  <si>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</si>
  <si>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</si>
  <si>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</si>
  <si>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</si>
  <si>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</si>
  <si>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</si>
  <si>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</si>
  <si>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</si>
  <si>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</si>
  <si>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</si>
  <si>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</si>
  <si>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</si>
  <si>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</si>
  <si>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</si>
  <si>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</si>
  <si>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</si>
  <si>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</si>
  <si>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</si>
  <si>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</si>
  <si>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</si>
  <si>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Дальзаводская, 21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</si>
  <si>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</si>
  <si>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</si>
  <si>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</si>
  <si>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</si>
  <si>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</si>
  <si>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</si>
  <si>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</si>
  <si>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</si>
  <si>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</si>
  <si>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</si>
  <si>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</si>
  <si>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</si>
  <si>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</si>
  <si>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</si>
  <si>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</si>
  <si>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</si>
  <si>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</si>
  <si>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</si>
  <si>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</si>
  <si>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</si>
  <si>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</si>
  <si>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</si>
  <si>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</si>
  <si>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</si>
  <si>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</si>
  <si>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</si>
  <si>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</si>
  <si>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</si>
  <si>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</si>
  <si>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№ 21 по ул. Дальзаводская</t>
  </si>
  <si>
    <t>Часть 4</t>
  </si>
  <si>
    <t>68,50 м2</t>
  </si>
  <si>
    <t>01.02.2008г.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</si>
  <si>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</si>
  <si>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</si>
  <si>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</si>
  <si>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</si>
  <si>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</si>
  <si>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</si>
  <si>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</si>
  <si>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</si>
  <si>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</si>
  <si>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</si>
  <si>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3. Текущий ремонт коммуникаций, проходящих через нежилые помещения</t>
  </si>
  <si>
    <t>исполн-ль</t>
  </si>
  <si>
    <t>Эра</t>
  </si>
  <si>
    <t>Полушко</t>
  </si>
  <si>
    <t>ООО " Восток Мегаполис"</t>
  </si>
  <si>
    <t>3 255,50 м2</t>
  </si>
  <si>
    <t>727,8 м2</t>
  </si>
  <si>
    <t>Сервисное обслуживание УУТЭ</t>
  </si>
  <si>
    <t>20 п.м.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</si>
  <si>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</si>
  <si>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</si>
  <si>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</si>
  <si>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</si>
  <si>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Аварийная замена стояков ХВС по кв. 31,32,39, подвал</t>
  </si>
  <si>
    <t>47 п.м</t>
  </si>
  <si>
    <t>Аварийная замена стояка канализации в подвале</t>
  </si>
  <si>
    <t>Аварийный ремонт кровли в 5 п.</t>
  </si>
  <si>
    <t>1 компл</t>
  </si>
  <si>
    <t>Санитарная вырубка деревьев</t>
  </si>
  <si>
    <t>8 шт</t>
  </si>
  <si>
    <t>Вертикаль</t>
  </si>
  <si>
    <t>3. Перечень работ, выполненных по статье " текущий ремонт"  в 2017 году.</t>
  </si>
  <si>
    <t>год</t>
  </si>
  <si>
    <t>12 мес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</si>
  <si>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</si>
  <si>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</si>
  <si>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</si>
  <si>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</si>
  <si>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</si>
  <si>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</si>
  <si>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переходящие остатки д/ср-в на конец 2017 г.</t>
  </si>
  <si>
    <t>План по статье "текущий ремонт" на 2018 год</t>
  </si>
  <si>
    <t>Предложение Управляющей компании: ремонт фасада. Выполнение необходимых работ возможно за счет дополнительного сбора средств на основании решения общего собрания.</t>
  </si>
  <si>
    <t xml:space="preserve">ИСХ   № 447/03 от 05.03.2018 г.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</si>
</sst>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2" borderId="0" xfId="0" applyFill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6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6" xfId="0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7.1406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135</v>
      </c>
      <c r="C1" s="1"/>
    </row>
    <row r="2" spans="1:4" ht="15" customHeight="1">
      <c r="A2" s="2" t="s">
        <v>51</v>
      </c>
      <c r="C2" s="4"/>
    </row>
    <row r="3" spans="1:4" ht="15.75">
      <c r="B3" s="4" t="s">
        <v>10</v>
      </c>
      <c r="C3" s="24" t="s">
        <v>112</v>
      </c>
    </row>
    <row r="4" spans="1:4" ht="14.25" customHeight="1">
      <c r="A4" s="22" t="s">
        <v>159</v>
      </c>
      <c r="B4" s="40"/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52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49</v>
      </c>
      <c r="D8" s="10"/>
    </row>
    <row r="9" spans="1:4" s="3" customFormat="1" ht="12" customHeight="1">
      <c r="A9" s="13" t="s">
        <v>1</v>
      </c>
      <c r="B9" s="14" t="s">
        <v>11</v>
      </c>
      <c r="C9" s="120" t="s">
        <v>12</v>
      </c>
      <c r="D9" s="121"/>
    </row>
    <row r="10" spans="1:4" s="3" customFormat="1" ht="24" customHeight="1">
      <c r="A10" s="13" t="s">
        <v>2</v>
      </c>
      <c r="B10" s="15" t="s">
        <v>13</v>
      </c>
      <c r="C10" s="122" t="s">
        <v>95</v>
      </c>
      <c r="D10" s="123"/>
    </row>
    <row r="11" spans="1:4" s="3" customFormat="1" ht="15" customHeight="1">
      <c r="A11" s="13" t="s">
        <v>3</v>
      </c>
      <c r="B11" s="14" t="s">
        <v>14</v>
      </c>
      <c r="C11" s="120" t="s">
        <v>15</v>
      </c>
      <c r="D11" s="121"/>
    </row>
    <row r="12" spans="1:4" s="3" customFormat="1" ht="15.75" customHeight="1">
      <c r="A12" s="126">
        <v>5</v>
      </c>
      <c r="B12" s="126" t="s">
        <v>96</v>
      </c>
      <c r="C12" s="34" t="s">
        <v>97</v>
      </c>
      <c r="D12" s="35" t="s">
        <v>98</v>
      </c>
    </row>
    <row r="13" spans="1:4" s="3" customFormat="1" ht="14.25" customHeight="1">
      <c r="A13" s="126"/>
      <c r="B13" s="126"/>
      <c r="C13" s="34" t="s">
        <v>99</v>
      </c>
      <c r="D13" s="35" t="s">
        <v>100</v>
      </c>
    </row>
    <row r="14" spans="1:4" s="3" customFormat="1">
      <c r="A14" s="126"/>
      <c r="B14" s="126"/>
      <c r="C14" s="34" t="s">
        <v>101</v>
      </c>
      <c r="D14" s="35" t="s">
        <v>102</v>
      </c>
    </row>
    <row r="15" spans="1:4" s="3" customFormat="1" ht="16.5" customHeight="1">
      <c r="A15" s="126"/>
      <c r="B15" s="126"/>
      <c r="C15" s="34" t="s">
        <v>103</v>
      </c>
      <c r="D15" s="35" t="s">
        <v>104</v>
      </c>
    </row>
    <row r="16" spans="1:4" s="3" customFormat="1" ht="16.5" customHeight="1">
      <c r="A16" s="126"/>
      <c r="B16" s="126"/>
      <c r="C16" s="34" t="s">
        <v>105</v>
      </c>
      <c r="D16" s="35" t="s">
        <v>106</v>
      </c>
    </row>
    <row r="17" spans="1:4" s="5" customFormat="1" ht="15.75" customHeight="1">
      <c r="A17" s="126"/>
      <c r="B17" s="126"/>
      <c r="C17" s="34" t="s">
        <v>107</v>
      </c>
      <c r="D17" s="35" t="s">
        <v>108</v>
      </c>
    </row>
    <row r="18" spans="1:4" s="5" customFormat="1" ht="15.75" customHeight="1">
      <c r="A18" s="126"/>
      <c r="B18" s="126"/>
      <c r="C18" s="36" t="s">
        <v>109</v>
      </c>
      <c r="D18" s="35" t="s">
        <v>110</v>
      </c>
    </row>
    <row r="19" spans="1:4" ht="21.75" customHeight="1">
      <c r="A19" s="13" t="s">
        <v>4</v>
      </c>
      <c r="B19" s="14" t="s">
        <v>16</v>
      </c>
      <c r="C19" s="127" t="s">
        <v>94</v>
      </c>
      <c r="D19" s="128"/>
    </row>
    <row r="20" spans="1:4" s="5" customFormat="1" ht="19.5" customHeight="1">
      <c r="A20" s="13" t="s">
        <v>5</v>
      </c>
      <c r="B20" s="14" t="s">
        <v>17</v>
      </c>
      <c r="C20" s="129" t="s">
        <v>56</v>
      </c>
      <c r="D20" s="130"/>
    </row>
    <row r="21" spans="1:4" s="5" customFormat="1" ht="15" customHeight="1">
      <c r="A21" s="13" t="s">
        <v>6</v>
      </c>
      <c r="B21" s="14" t="s">
        <v>18</v>
      </c>
      <c r="C21" s="122" t="s">
        <v>19</v>
      </c>
      <c r="D21" s="131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4.75" customHeight="1">
      <c r="A26" s="117" t="s">
        <v>27</v>
      </c>
      <c r="B26" s="118"/>
      <c r="C26" s="118"/>
      <c r="D26" s="119"/>
    </row>
    <row r="27" spans="1:4" ht="12" customHeight="1">
      <c r="A27" s="31"/>
      <c r="B27" s="32"/>
      <c r="C27" s="32"/>
      <c r="D27" s="33"/>
    </row>
    <row r="28" spans="1:4">
      <c r="A28" s="7">
        <v>1</v>
      </c>
      <c r="B28" s="6" t="s">
        <v>24</v>
      </c>
      <c r="C28" s="6" t="s">
        <v>25</v>
      </c>
      <c r="D28" s="6" t="s">
        <v>26</v>
      </c>
    </row>
    <row r="29" spans="1:4" ht="13.5" customHeight="1">
      <c r="A29" s="20" t="s">
        <v>28</v>
      </c>
      <c r="B29" s="19"/>
      <c r="C29" s="19"/>
      <c r="D29" s="19"/>
    </row>
    <row r="30" spans="1:4">
      <c r="A30" s="7">
        <v>1</v>
      </c>
      <c r="B30" s="6" t="s">
        <v>111</v>
      </c>
      <c r="C30" s="6" t="s">
        <v>29</v>
      </c>
      <c r="D30" s="11" t="s">
        <v>30</v>
      </c>
    </row>
    <row r="31" spans="1:4">
      <c r="A31" s="20" t="s">
        <v>42</v>
      </c>
      <c r="B31" s="19"/>
      <c r="C31" s="19"/>
      <c r="D31" s="19"/>
    </row>
    <row r="32" spans="1:4">
      <c r="A32" s="20" t="s">
        <v>43</v>
      </c>
      <c r="B32" s="19"/>
      <c r="C32" s="19"/>
      <c r="D32" s="19"/>
    </row>
    <row r="33" spans="1:4">
      <c r="A33" s="7">
        <v>1</v>
      </c>
      <c r="B33" s="6" t="s">
        <v>130</v>
      </c>
      <c r="C33" s="6" t="s">
        <v>29</v>
      </c>
      <c r="D33" s="11" t="s">
        <v>31</v>
      </c>
    </row>
    <row r="34" spans="1:4">
      <c r="A34" s="20" t="s">
        <v>32</v>
      </c>
      <c r="B34" s="19"/>
      <c r="C34" s="19"/>
      <c r="D34" s="19"/>
    </row>
    <row r="35" spans="1:4" ht="15" customHeight="1">
      <c r="A35" s="7">
        <v>1</v>
      </c>
      <c r="B35" s="6" t="s">
        <v>33</v>
      </c>
      <c r="C35" s="6" t="s">
        <v>25</v>
      </c>
      <c r="D35" s="6" t="s">
        <v>26</v>
      </c>
    </row>
    <row r="36" spans="1:4">
      <c r="A36" s="28"/>
      <c r="B36" s="12"/>
      <c r="C36" s="12"/>
      <c r="D36" s="12"/>
    </row>
    <row r="37" spans="1:4">
      <c r="A37" s="4" t="s">
        <v>50</v>
      </c>
      <c r="B37" s="19"/>
      <c r="C37" s="19"/>
      <c r="D37" s="19"/>
    </row>
    <row r="38" spans="1:4">
      <c r="A38" s="7">
        <v>1</v>
      </c>
      <c r="B38" s="6" t="s">
        <v>34</v>
      </c>
      <c r="C38" s="124">
        <v>1939</v>
      </c>
      <c r="D38" s="125"/>
    </row>
    <row r="39" spans="1:4" ht="15" customHeight="1">
      <c r="A39" s="7">
        <v>2</v>
      </c>
      <c r="B39" s="6" t="s">
        <v>36</v>
      </c>
      <c r="C39" s="124">
        <v>5</v>
      </c>
      <c r="D39" s="125"/>
    </row>
    <row r="40" spans="1:4">
      <c r="A40" s="7">
        <v>3</v>
      </c>
      <c r="B40" s="6" t="s">
        <v>37</v>
      </c>
      <c r="C40" s="124">
        <v>5</v>
      </c>
      <c r="D40" s="125"/>
    </row>
    <row r="41" spans="1:4">
      <c r="A41" s="7">
        <v>4</v>
      </c>
      <c r="B41" s="6" t="s">
        <v>35</v>
      </c>
      <c r="C41" s="124" t="s">
        <v>57</v>
      </c>
      <c r="D41" s="125"/>
    </row>
    <row r="42" spans="1:4" ht="15" customHeight="1">
      <c r="A42" s="7">
        <v>5</v>
      </c>
      <c r="B42" s="6" t="s">
        <v>38</v>
      </c>
      <c r="C42" s="124" t="s">
        <v>57</v>
      </c>
      <c r="D42" s="125"/>
    </row>
    <row r="43" spans="1:4">
      <c r="A43" s="7">
        <v>6</v>
      </c>
      <c r="B43" s="6" t="s">
        <v>39</v>
      </c>
      <c r="C43" s="124" t="s">
        <v>131</v>
      </c>
      <c r="D43" s="125"/>
    </row>
    <row r="44" spans="1:4">
      <c r="A44" s="7">
        <v>7</v>
      </c>
      <c r="B44" s="6" t="s">
        <v>40</v>
      </c>
      <c r="C44" s="124" t="s">
        <v>114</v>
      </c>
      <c r="D44" s="125"/>
    </row>
    <row r="45" spans="1:4" ht="15" customHeight="1">
      <c r="A45" s="7">
        <v>8</v>
      </c>
      <c r="B45" s="6" t="s">
        <v>41</v>
      </c>
      <c r="C45" s="124" t="s">
        <v>132</v>
      </c>
      <c r="D45" s="125"/>
    </row>
    <row r="46" spans="1:4" ht="15" customHeight="1">
      <c r="A46" s="7">
        <v>9</v>
      </c>
      <c r="B46" s="6" t="s">
        <v>116</v>
      </c>
      <c r="C46" s="124">
        <v>106</v>
      </c>
      <c r="D46" s="123"/>
    </row>
    <row r="47" spans="1:4">
      <c r="A47" s="7">
        <v>9</v>
      </c>
      <c r="B47" s="6" t="s">
        <v>93</v>
      </c>
      <c r="C47" s="132" t="s">
        <v>115</v>
      </c>
      <c r="D47" s="125"/>
    </row>
  </sheetData>
  <mergeCells count="19">
    <mergeCell ref="C42:D42"/>
    <mergeCell ref="C43:D43"/>
    <mergeCell ref="C44:D44"/>
    <mergeCell ref="C45:D45"/>
    <mergeCell ref="C47:D47"/>
    <mergeCell ref="C46:D46"/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topLeftCell="A55" workbookViewId="0">
      <selection activeCell="G76" sqref="G75:G76"/>
    </sheetView>
  </sheetViews>
  <sheetFormatPr defaultRowHeight="15"/>
  <cols>
    <col min="1" max="1" width="15.85546875" customWidth="1"/>
    <col min="2" max="2" width="13.42578125" style="29" customWidth="1"/>
    <col min="3" max="3" width="8.5703125" style="30" customWidth="1"/>
    <col min="4" max="4" width="8.28515625" customWidth="1"/>
    <col min="5" max="5" width="9" customWidth="1"/>
    <col min="6" max="6" width="9.5703125" customWidth="1"/>
    <col min="7" max="7" width="10" customWidth="1"/>
    <col min="8" max="8" width="10.140625" customWidth="1"/>
  </cols>
  <sheetData>
    <row r="1" spans="1:26">
      <c r="A1" s="41" t="s">
        <v>121</v>
      </c>
      <c r="B1" s="42"/>
      <c r="C1" s="37"/>
      <c r="D1" s="37"/>
      <c r="E1" s="42"/>
      <c r="F1" s="42"/>
      <c r="G1" s="37"/>
      <c r="H1" s="4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41" t="s">
        <v>136</v>
      </c>
      <c r="B2" s="42"/>
      <c r="C2" s="37"/>
      <c r="D2" s="37"/>
      <c r="E2" s="42"/>
      <c r="F2" s="42"/>
      <c r="G2" s="37"/>
      <c r="H2" s="4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5.5" customHeight="1">
      <c r="A3" s="140" t="s">
        <v>137</v>
      </c>
      <c r="B3" s="140"/>
      <c r="C3" s="44"/>
      <c r="D3" s="46">
        <f>D4+D5</f>
        <v>-253.69</v>
      </c>
      <c r="E3" s="46"/>
      <c r="F3" s="47"/>
      <c r="G3" s="47"/>
      <c r="H3" s="48"/>
      <c r="I3" s="39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>
      <c r="A4" s="140" t="s">
        <v>122</v>
      </c>
      <c r="B4" s="141"/>
      <c r="C4" s="44"/>
      <c r="D4" s="46">
        <v>9.76</v>
      </c>
      <c r="E4" s="46"/>
      <c r="F4" s="47"/>
      <c r="G4" s="47"/>
      <c r="H4" s="49"/>
      <c r="I4" s="3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6.5" customHeight="1">
      <c r="A5" s="140" t="s">
        <v>123</v>
      </c>
      <c r="B5" s="141"/>
      <c r="C5" s="44"/>
      <c r="D5" s="46">
        <v>-263.45</v>
      </c>
      <c r="E5" s="46"/>
      <c r="F5" s="47"/>
      <c r="G5" s="47"/>
      <c r="H5" s="48"/>
      <c r="I5" s="39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142" t="s">
        <v>138</v>
      </c>
      <c r="B6" s="143"/>
      <c r="C6" s="143"/>
      <c r="D6" s="143"/>
      <c r="E6" s="143"/>
      <c r="F6" s="143"/>
      <c r="G6" s="143"/>
      <c r="H6" s="144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56.25" customHeight="1">
      <c r="A7" s="149" t="s">
        <v>64</v>
      </c>
      <c r="B7" s="150"/>
      <c r="C7" s="50" t="s">
        <v>65</v>
      </c>
      <c r="D7" s="51" t="s">
        <v>66</v>
      </c>
      <c r="E7" s="51" t="s">
        <v>67</v>
      </c>
      <c r="F7" s="51" t="s">
        <v>68</v>
      </c>
      <c r="G7" s="52" t="s">
        <v>69</v>
      </c>
      <c r="H7" s="51" t="s">
        <v>70</v>
      </c>
    </row>
    <row r="8" spans="1:26" ht="17.25" customHeight="1">
      <c r="A8" s="149" t="s">
        <v>71</v>
      </c>
      <c r="B8" s="151"/>
      <c r="C8" s="47">
        <v>15.12</v>
      </c>
      <c r="D8" s="53">
        <v>-117.13</v>
      </c>
      <c r="E8" s="46">
        <f>E12+E15+E18+E21</f>
        <v>590.68000000000006</v>
      </c>
      <c r="F8" s="46">
        <f>F12+F15+F18+F21</f>
        <v>537.33000000000004</v>
      </c>
      <c r="G8" s="46">
        <f>F8</f>
        <v>537.33000000000004</v>
      </c>
      <c r="H8" s="46">
        <f>F8-E8+D8</f>
        <v>-170.48000000000002</v>
      </c>
    </row>
    <row r="9" spans="1:26">
      <c r="A9" s="54" t="s">
        <v>72</v>
      </c>
      <c r="B9" s="55"/>
      <c r="C9" s="56">
        <f>C8-C10</f>
        <v>13.607999999999999</v>
      </c>
      <c r="D9" s="57">
        <f>D8-D10</f>
        <v>-105.417</v>
      </c>
      <c r="E9" s="57">
        <f>E8-E10</f>
        <v>531.61200000000008</v>
      </c>
      <c r="F9" s="57">
        <f>F8-F10</f>
        <v>483.59700000000004</v>
      </c>
      <c r="G9" s="57">
        <f>G8-G10</f>
        <v>483.59700000000004</v>
      </c>
      <c r="H9" s="57">
        <f t="shared" ref="H9:H10" si="0">F9-E9+D9</f>
        <v>-153.43200000000004</v>
      </c>
    </row>
    <row r="10" spans="1:26">
      <c r="A10" s="152" t="s">
        <v>73</v>
      </c>
      <c r="B10" s="153"/>
      <c r="C10" s="56">
        <f>C8*10%</f>
        <v>1.512</v>
      </c>
      <c r="D10" s="57">
        <f>D8*10%</f>
        <v>-11.713000000000001</v>
      </c>
      <c r="E10" s="57">
        <f>E8*10%</f>
        <v>59.068000000000012</v>
      </c>
      <c r="F10" s="57">
        <f>F8*10%</f>
        <v>53.733000000000004</v>
      </c>
      <c r="G10" s="57">
        <f>G8*10%</f>
        <v>53.733000000000004</v>
      </c>
      <c r="H10" s="57">
        <f t="shared" si="0"/>
        <v>-17.048000000000009</v>
      </c>
    </row>
    <row r="11" spans="1:26" ht="12.75" customHeight="1">
      <c r="A11" s="154" t="s">
        <v>74</v>
      </c>
      <c r="B11" s="155"/>
      <c r="C11" s="155"/>
      <c r="D11" s="155"/>
      <c r="E11" s="155"/>
      <c r="F11" s="155"/>
      <c r="G11" s="155"/>
      <c r="H11" s="151"/>
    </row>
    <row r="12" spans="1:26">
      <c r="A12" s="156" t="s">
        <v>53</v>
      </c>
      <c r="B12" s="157"/>
      <c r="C12" s="47">
        <v>5.65</v>
      </c>
      <c r="D12" s="58">
        <v>-44.31</v>
      </c>
      <c r="E12" s="57">
        <v>220.72</v>
      </c>
      <c r="F12" s="57">
        <v>200.79</v>
      </c>
      <c r="G12" s="57">
        <f>F12</f>
        <v>200.79</v>
      </c>
      <c r="H12" s="57">
        <f>F12-E12+D12</f>
        <v>-64.240000000000009</v>
      </c>
    </row>
    <row r="13" spans="1:26">
      <c r="A13" s="54" t="s">
        <v>72</v>
      </c>
      <c r="B13" s="55"/>
      <c r="C13" s="56">
        <f>C12-C14</f>
        <v>5.085</v>
      </c>
      <c r="D13" s="57">
        <f>D12-D14</f>
        <v>-39.879000000000005</v>
      </c>
      <c r="E13" s="57">
        <f>E12-E14</f>
        <v>198.648</v>
      </c>
      <c r="F13" s="57">
        <f>F12-F14</f>
        <v>180.71099999999998</v>
      </c>
      <c r="G13" s="57">
        <f>G12-G14</f>
        <v>180.71099999999998</v>
      </c>
      <c r="H13" s="57">
        <f t="shared" ref="H13:H23" si="1">F13-E13+D13</f>
        <v>-57.816000000000017</v>
      </c>
    </row>
    <row r="14" spans="1:26">
      <c r="A14" s="152" t="s">
        <v>73</v>
      </c>
      <c r="B14" s="153"/>
      <c r="C14" s="56">
        <f>C12*10%</f>
        <v>0.56500000000000006</v>
      </c>
      <c r="D14" s="57">
        <f>D12*10%</f>
        <v>-4.431</v>
      </c>
      <c r="E14" s="57">
        <f>E12*10%</f>
        <v>22.072000000000003</v>
      </c>
      <c r="F14" s="57">
        <f>F12*10%</f>
        <v>20.079000000000001</v>
      </c>
      <c r="G14" s="57">
        <f>G12*10%</f>
        <v>20.079000000000001</v>
      </c>
      <c r="H14" s="57">
        <f t="shared" si="1"/>
        <v>-6.4240000000000022</v>
      </c>
    </row>
    <row r="15" spans="1:26" ht="23.25" customHeight="1">
      <c r="A15" s="156" t="s">
        <v>44</v>
      </c>
      <c r="B15" s="157"/>
      <c r="C15" s="47">
        <v>3.45</v>
      </c>
      <c r="D15" s="58">
        <v>-27.13</v>
      </c>
      <c r="E15" s="57">
        <v>134.78</v>
      </c>
      <c r="F15" s="57">
        <v>122.6</v>
      </c>
      <c r="G15" s="57">
        <f>F15</f>
        <v>122.6</v>
      </c>
      <c r="H15" s="57">
        <f t="shared" si="1"/>
        <v>-39.31</v>
      </c>
    </row>
    <row r="16" spans="1:26">
      <c r="A16" s="54" t="s">
        <v>72</v>
      </c>
      <c r="B16" s="55"/>
      <c r="C16" s="56">
        <f>C15-C17</f>
        <v>3.105</v>
      </c>
      <c r="D16" s="57">
        <f>D15-D17</f>
        <v>-24.416999999999998</v>
      </c>
      <c r="E16" s="57">
        <f>E15-E17</f>
        <v>121.30199999999999</v>
      </c>
      <c r="F16" s="57">
        <f>F15-F17</f>
        <v>110.33999999999999</v>
      </c>
      <c r="G16" s="57">
        <f>G15-G17</f>
        <v>110.33999999999999</v>
      </c>
      <c r="H16" s="57">
        <f t="shared" si="1"/>
        <v>-35.379000000000005</v>
      </c>
    </row>
    <row r="17" spans="1:8" ht="15" customHeight="1">
      <c r="A17" s="152" t="s">
        <v>73</v>
      </c>
      <c r="B17" s="153"/>
      <c r="C17" s="56">
        <f>C15*10%</f>
        <v>0.34500000000000003</v>
      </c>
      <c r="D17" s="57">
        <f>D15*10%</f>
        <v>-2.7130000000000001</v>
      </c>
      <c r="E17" s="57">
        <f>E15*10%</f>
        <v>13.478000000000002</v>
      </c>
      <c r="F17" s="57">
        <f>F15*10%</f>
        <v>12.26</v>
      </c>
      <c r="G17" s="57">
        <f>G15*10%</f>
        <v>12.26</v>
      </c>
      <c r="H17" s="57">
        <f t="shared" si="1"/>
        <v>-3.9310000000000018</v>
      </c>
    </row>
    <row r="18" spans="1:8" ht="15.75" customHeight="1">
      <c r="A18" s="156" t="s">
        <v>54</v>
      </c>
      <c r="B18" s="157"/>
      <c r="C18" s="50">
        <v>2.37</v>
      </c>
      <c r="D18" s="58">
        <v>-18.53</v>
      </c>
      <c r="E18" s="57">
        <v>92.59</v>
      </c>
      <c r="F18" s="57">
        <v>84.22</v>
      </c>
      <c r="G18" s="57">
        <f>F18</f>
        <v>84.22</v>
      </c>
      <c r="H18" s="57">
        <f t="shared" si="1"/>
        <v>-26.900000000000006</v>
      </c>
    </row>
    <row r="19" spans="1:8" ht="13.5" customHeight="1">
      <c r="A19" s="54" t="s">
        <v>72</v>
      </c>
      <c r="B19" s="55"/>
      <c r="C19" s="56">
        <f>C18-C20</f>
        <v>2.133</v>
      </c>
      <c r="D19" s="57">
        <f>D18-D20</f>
        <v>-16.677</v>
      </c>
      <c r="E19" s="57">
        <f>E18-E20</f>
        <v>83.331000000000003</v>
      </c>
      <c r="F19" s="57">
        <f>F18-F20</f>
        <v>75.798000000000002</v>
      </c>
      <c r="G19" s="57">
        <f>G18-G20</f>
        <v>75.798000000000002</v>
      </c>
      <c r="H19" s="57">
        <f t="shared" si="1"/>
        <v>-24.21</v>
      </c>
    </row>
    <row r="20" spans="1:8" ht="12.75" customHeight="1">
      <c r="A20" s="152" t="s">
        <v>73</v>
      </c>
      <c r="B20" s="153"/>
      <c r="C20" s="56">
        <f>C18*10%</f>
        <v>0.23700000000000002</v>
      </c>
      <c r="D20" s="57">
        <f>D18*10%</f>
        <v>-1.8530000000000002</v>
      </c>
      <c r="E20" s="57">
        <f>E18*10%</f>
        <v>9.2590000000000003</v>
      </c>
      <c r="F20" s="57">
        <f>F18*10%</f>
        <v>8.4220000000000006</v>
      </c>
      <c r="G20" s="57">
        <f>G18*10%</f>
        <v>8.4220000000000006</v>
      </c>
      <c r="H20" s="57">
        <f t="shared" si="1"/>
        <v>-2.69</v>
      </c>
    </row>
    <row r="21" spans="1:8" ht="14.25" customHeight="1">
      <c r="A21" s="59" t="s">
        <v>45</v>
      </c>
      <c r="B21" s="60"/>
      <c r="C21" s="47">
        <v>3.65</v>
      </c>
      <c r="D21" s="58">
        <v>-27.16</v>
      </c>
      <c r="E21" s="57">
        <f>17.19+4.3+3.52+117.58</f>
        <v>142.59</v>
      </c>
      <c r="F21" s="57">
        <v>129.72</v>
      </c>
      <c r="G21" s="57">
        <f>F21</f>
        <v>129.72</v>
      </c>
      <c r="H21" s="57">
        <f t="shared" si="1"/>
        <v>-40.03</v>
      </c>
    </row>
    <row r="22" spans="1:8" ht="14.25" customHeight="1">
      <c r="A22" s="54" t="s">
        <v>72</v>
      </c>
      <c r="B22" s="55"/>
      <c r="C22" s="56">
        <f>C21-C23</f>
        <v>3.2850000000000001</v>
      </c>
      <c r="D22" s="57">
        <f>D21-D23</f>
        <v>-24.443999999999999</v>
      </c>
      <c r="E22" s="57">
        <f>E21-E23</f>
        <v>128.33100000000002</v>
      </c>
      <c r="F22" s="57">
        <f>F21-F23</f>
        <v>116.74799999999999</v>
      </c>
      <c r="G22" s="57">
        <f>G21-G23</f>
        <v>116.74799999999999</v>
      </c>
      <c r="H22" s="57">
        <f t="shared" si="1"/>
        <v>-36.027000000000029</v>
      </c>
    </row>
    <row r="23" spans="1:8" ht="15.75" customHeight="1">
      <c r="A23" s="152" t="s">
        <v>73</v>
      </c>
      <c r="B23" s="153"/>
      <c r="C23" s="56">
        <f>C21*10%</f>
        <v>0.36499999999999999</v>
      </c>
      <c r="D23" s="57">
        <f>D21*10%</f>
        <v>-2.7160000000000002</v>
      </c>
      <c r="E23" s="57">
        <f>E21*10%</f>
        <v>14.259</v>
      </c>
      <c r="F23" s="57">
        <f>F21*10%</f>
        <v>12.972000000000001</v>
      </c>
      <c r="G23" s="57">
        <f>G21*10%</f>
        <v>12.972000000000001</v>
      </c>
      <c r="H23" s="57">
        <f t="shared" si="1"/>
        <v>-4.0029999999999992</v>
      </c>
    </row>
    <row r="24" spans="1:8" ht="4.5" customHeight="1">
      <c r="A24" s="61"/>
      <c r="B24" s="62"/>
      <c r="C24" s="56"/>
      <c r="D24" s="58"/>
      <c r="E24" s="63"/>
      <c r="F24" s="63"/>
      <c r="G24" s="54"/>
      <c r="H24" s="64"/>
    </row>
    <row r="25" spans="1:8" s="4" customFormat="1" ht="15.75" customHeight="1">
      <c r="A25" s="149" t="s">
        <v>46</v>
      </c>
      <c r="B25" s="150"/>
      <c r="C25" s="47">
        <v>5.29</v>
      </c>
      <c r="D25" s="53">
        <v>-146.32</v>
      </c>
      <c r="E25" s="46">
        <v>206.66</v>
      </c>
      <c r="F25" s="46">
        <v>187.99</v>
      </c>
      <c r="G25" s="65">
        <f>G26+G27</f>
        <v>276.649</v>
      </c>
      <c r="H25" s="46">
        <f>F25-E25-G25+D25+F25</f>
        <v>-253.64899999999994</v>
      </c>
    </row>
    <row r="26" spans="1:8" s="4" customFormat="1" ht="17.25" customHeight="1">
      <c r="A26" s="66" t="s">
        <v>75</v>
      </c>
      <c r="B26" s="67"/>
      <c r="C26" s="47">
        <f>C25-C27</f>
        <v>4.7610000000000001</v>
      </c>
      <c r="D26" s="53">
        <v>-131.69</v>
      </c>
      <c r="E26" s="46">
        <f>E25-E27</f>
        <v>185.994</v>
      </c>
      <c r="F26" s="46">
        <f>F25-F27</f>
        <v>169.191</v>
      </c>
      <c r="G26" s="68">
        <v>257.85000000000002</v>
      </c>
      <c r="H26" s="111">
        <f t="shared" ref="H26:H27" si="2">F26-E26-G26+D26+F26</f>
        <v>-237.15200000000002</v>
      </c>
    </row>
    <row r="27" spans="1:8" ht="12.75" customHeight="1">
      <c r="A27" s="152" t="s">
        <v>73</v>
      </c>
      <c r="B27" s="153"/>
      <c r="C27" s="56">
        <f>C25*10%</f>
        <v>0.52900000000000003</v>
      </c>
      <c r="D27" s="58">
        <v>-14.63</v>
      </c>
      <c r="E27" s="57">
        <f>E25*10%</f>
        <v>20.666</v>
      </c>
      <c r="F27" s="57">
        <f>F25*10%</f>
        <v>18.799000000000003</v>
      </c>
      <c r="G27" s="57">
        <f>F27</f>
        <v>18.799000000000003</v>
      </c>
      <c r="H27" s="57">
        <f t="shared" si="2"/>
        <v>-16.496999999999996</v>
      </c>
    </row>
    <row r="28" spans="1:8" ht="6.75" customHeight="1">
      <c r="A28" s="113"/>
      <c r="B28" s="114"/>
      <c r="C28" s="56"/>
      <c r="D28" s="58"/>
      <c r="E28" s="57"/>
      <c r="F28" s="57"/>
      <c r="G28" s="69"/>
      <c r="H28" s="57"/>
    </row>
    <row r="29" spans="1:8" ht="12.75" customHeight="1">
      <c r="A29" s="136" t="s">
        <v>150</v>
      </c>
      <c r="B29" s="137"/>
      <c r="C29" s="47"/>
      <c r="D29" s="53">
        <v>0</v>
      </c>
      <c r="E29" s="46">
        <f>E31+E32+E33+E34</f>
        <v>94.509999999999991</v>
      </c>
      <c r="F29" s="46">
        <f>F31+F32+F33+F34</f>
        <v>86.639999999999986</v>
      </c>
      <c r="G29" s="65">
        <v>86.64</v>
      </c>
      <c r="H29" s="46">
        <f>F29-E29</f>
        <v>-7.8700000000000045</v>
      </c>
    </row>
    <row r="30" spans="1:8" ht="12.75" customHeight="1">
      <c r="A30" s="54" t="s">
        <v>151</v>
      </c>
      <c r="B30" s="115"/>
      <c r="C30" s="56"/>
      <c r="D30" s="58"/>
      <c r="E30" s="57"/>
      <c r="F30" s="57"/>
      <c r="G30" s="69"/>
      <c r="H30" s="57"/>
    </row>
    <row r="31" spans="1:8" ht="12.75" customHeight="1">
      <c r="A31" s="138" t="s">
        <v>152</v>
      </c>
      <c r="B31" s="139"/>
      <c r="C31" s="56"/>
      <c r="D31" s="58">
        <v>0</v>
      </c>
      <c r="E31" s="57">
        <v>5.41</v>
      </c>
      <c r="F31" s="57">
        <v>4.8899999999999997</v>
      </c>
      <c r="G31" s="57">
        <v>4.8899999999999997</v>
      </c>
      <c r="H31" s="57">
        <f t="shared" ref="H31:H34" si="3">F31-E31</f>
        <v>-0.52000000000000046</v>
      </c>
    </row>
    <row r="32" spans="1:8" ht="12.75" customHeight="1">
      <c r="A32" s="138" t="s">
        <v>154</v>
      </c>
      <c r="B32" s="139"/>
      <c r="C32" s="56"/>
      <c r="D32" s="58">
        <v>0</v>
      </c>
      <c r="E32" s="57">
        <v>23.22</v>
      </c>
      <c r="F32" s="57">
        <v>21.11</v>
      </c>
      <c r="G32" s="57">
        <v>21.11</v>
      </c>
      <c r="H32" s="57">
        <f t="shared" si="3"/>
        <v>-2.1099999999999994</v>
      </c>
    </row>
    <row r="33" spans="1:26" ht="12.75" customHeight="1">
      <c r="A33" s="138" t="s">
        <v>155</v>
      </c>
      <c r="B33" s="139"/>
      <c r="C33" s="56"/>
      <c r="D33" s="58">
        <v>0</v>
      </c>
      <c r="E33" s="57">
        <v>63.14</v>
      </c>
      <c r="F33" s="57">
        <v>58.26</v>
      </c>
      <c r="G33" s="57">
        <v>58.26</v>
      </c>
      <c r="H33" s="57">
        <f t="shared" si="3"/>
        <v>-4.8800000000000026</v>
      </c>
    </row>
    <row r="34" spans="1:26" ht="12.75" customHeight="1">
      <c r="A34" s="138" t="s">
        <v>153</v>
      </c>
      <c r="B34" s="139"/>
      <c r="C34" s="56"/>
      <c r="D34" s="58">
        <v>0</v>
      </c>
      <c r="E34" s="57">
        <v>2.74</v>
      </c>
      <c r="F34" s="57">
        <v>2.38</v>
      </c>
      <c r="G34" s="57">
        <v>2.38</v>
      </c>
      <c r="H34" s="57">
        <f t="shared" si="3"/>
        <v>-0.36000000000000032</v>
      </c>
    </row>
    <row r="35" spans="1:26">
      <c r="A35" s="70" t="s">
        <v>117</v>
      </c>
      <c r="B35" s="71"/>
      <c r="C35" s="47"/>
      <c r="D35" s="53"/>
      <c r="E35" s="47">
        <f>E8+E25+E29</f>
        <v>891.85</v>
      </c>
      <c r="F35" s="47">
        <f t="shared" ref="F35:G35" si="4">F8+F25+F29</f>
        <v>811.96</v>
      </c>
      <c r="G35" s="47">
        <f t="shared" si="4"/>
        <v>900.61900000000003</v>
      </c>
      <c r="H35" s="46"/>
      <c r="I35" s="4"/>
      <c r="J35" s="4"/>
    </row>
    <row r="36" spans="1:26">
      <c r="A36" s="70" t="s">
        <v>118</v>
      </c>
      <c r="B36" s="71"/>
      <c r="C36" s="47"/>
      <c r="D36" s="53"/>
      <c r="E36" s="47"/>
      <c r="F36" s="47"/>
      <c r="G36" s="72"/>
      <c r="H36" s="46"/>
      <c r="I36" s="4"/>
      <c r="J36" s="4"/>
    </row>
    <row r="37" spans="1:26" ht="25.5" customHeight="1">
      <c r="A37" s="147" t="s">
        <v>126</v>
      </c>
      <c r="B37" s="148"/>
      <c r="C37" s="73"/>
      <c r="D37" s="74">
        <v>9.76</v>
      </c>
      <c r="E37" s="75">
        <v>4.3499999999999996</v>
      </c>
      <c r="F37" s="75">
        <v>4.3499999999999996</v>
      </c>
      <c r="G37" s="76">
        <f>G38+G39</f>
        <v>0.74</v>
      </c>
      <c r="H37" s="46">
        <f t="shared" ref="H37" si="5">F37-E37-G37+D37+F37</f>
        <v>13.37</v>
      </c>
    </row>
    <row r="38" spans="1:26" s="4" customFormat="1" ht="13.5" customHeight="1">
      <c r="A38" s="66" t="s">
        <v>75</v>
      </c>
      <c r="B38" s="67"/>
      <c r="C38" s="47"/>
      <c r="D38" s="53">
        <v>10.74</v>
      </c>
      <c r="E38" s="46">
        <f t="shared" ref="E38:F38" si="6">E37-E39</f>
        <v>3.6104999999999996</v>
      </c>
      <c r="F38" s="46">
        <f t="shared" si="6"/>
        <v>3.6099999999999994</v>
      </c>
      <c r="G38" s="53">
        <v>0</v>
      </c>
      <c r="H38" s="111">
        <f>D38+F38</f>
        <v>14.35</v>
      </c>
    </row>
    <row r="39" spans="1:26" ht="15" customHeight="1">
      <c r="A39" s="168" t="s">
        <v>55</v>
      </c>
      <c r="B39" s="148"/>
      <c r="C39" s="56"/>
      <c r="D39" s="58">
        <v>-0.98</v>
      </c>
      <c r="E39" s="57">
        <f>E37*17%</f>
        <v>0.73950000000000005</v>
      </c>
      <c r="F39" s="57">
        <v>0.74</v>
      </c>
      <c r="G39" s="69">
        <f>F39</f>
        <v>0.74</v>
      </c>
      <c r="H39" s="46">
        <v>-0.98</v>
      </c>
    </row>
    <row r="40" spans="1:26">
      <c r="A40" s="145" t="s">
        <v>119</v>
      </c>
      <c r="B40" s="146"/>
      <c r="C40" s="47"/>
      <c r="D40" s="53"/>
      <c r="E40" s="47">
        <f>E37</f>
        <v>4.3499999999999996</v>
      </c>
      <c r="F40" s="47">
        <f t="shared" ref="F40:G40" si="7">F37</f>
        <v>4.3499999999999996</v>
      </c>
      <c r="G40" s="47">
        <f t="shared" si="7"/>
        <v>0.74</v>
      </c>
      <c r="H40" s="46"/>
    </row>
    <row r="41" spans="1:26">
      <c r="A41" s="145" t="s">
        <v>124</v>
      </c>
      <c r="B41" s="146"/>
      <c r="C41" s="47"/>
      <c r="D41" s="53"/>
      <c r="E41" s="47">
        <f>E35+E37</f>
        <v>896.2</v>
      </c>
      <c r="F41" s="47">
        <f t="shared" ref="F41:G41" si="8">F35+F37</f>
        <v>816.31000000000006</v>
      </c>
      <c r="G41" s="47">
        <f t="shared" si="8"/>
        <v>901.35900000000004</v>
      </c>
      <c r="H41" s="45"/>
    </row>
    <row r="42" spans="1:26" ht="14.25" customHeight="1">
      <c r="A42" s="145" t="s">
        <v>125</v>
      </c>
      <c r="B42" s="146"/>
      <c r="C42" s="47"/>
      <c r="D42" s="46">
        <v>-253.69</v>
      </c>
      <c r="E42" s="47"/>
      <c r="F42" s="47"/>
      <c r="G42" s="47"/>
      <c r="H42" s="45">
        <f>F41-E41+D42+F41-G41</f>
        <v>-418.62899999999996</v>
      </c>
      <c r="I42" s="116"/>
    </row>
    <row r="43" spans="1:26" ht="21.75" customHeight="1">
      <c r="A43" s="140" t="s">
        <v>156</v>
      </c>
      <c r="B43" s="140"/>
      <c r="C43" s="44"/>
      <c r="D43" s="44"/>
      <c r="E43" s="46"/>
      <c r="F43" s="47"/>
      <c r="G43" s="47"/>
      <c r="H43" s="45">
        <f>H44+H45</f>
        <v>-418.62899999999996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140" t="s">
        <v>122</v>
      </c>
      <c r="B44" s="141"/>
      <c r="C44" s="44"/>
      <c r="D44" s="44"/>
      <c r="E44" s="46"/>
      <c r="F44" s="47"/>
      <c r="G44" s="47"/>
      <c r="H44" s="45">
        <v>13.37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8" customHeight="1">
      <c r="A45" s="171" t="s">
        <v>123</v>
      </c>
      <c r="B45" s="172"/>
      <c r="C45" s="44"/>
      <c r="D45" s="44"/>
      <c r="E45" s="46"/>
      <c r="F45" s="47"/>
      <c r="G45" s="47"/>
      <c r="H45" s="45">
        <f>H8+H25+H29</f>
        <v>-431.99899999999997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26.25" customHeight="1">
      <c r="A46" s="167" t="s">
        <v>120</v>
      </c>
      <c r="B46" s="167"/>
      <c r="C46" s="167"/>
      <c r="D46" s="167"/>
      <c r="E46" s="167"/>
      <c r="F46" s="167"/>
      <c r="G46" s="167"/>
      <c r="H46" s="167"/>
    </row>
    <row r="47" spans="1:26" ht="26.25" customHeight="1">
      <c r="A47" s="112"/>
      <c r="B47" s="112"/>
      <c r="C47" s="112"/>
      <c r="D47" s="112"/>
      <c r="E47" s="112"/>
      <c r="F47" s="112"/>
      <c r="G47" s="112"/>
      <c r="H47" s="112"/>
    </row>
    <row r="48" spans="1:26" ht="26.25" customHeight="1">
      <c r="A48" s="112"/>
      <c r="B48" s="112"/>
      <c r="C48" s="112"/>
      <c r="D48" s="112"/>
      <c r="E48" s="112"/>
      <c r="F48" s="112"/>
      <c r="G48" s="112"/>
      <c r="H48" s="112"/>
    </row>
    <row r="49" spans="1:8" ht="26.25" customHeight="1">
      <c r="A49" s="112"/>
      <c r="B49" s="112"/>
      <c r="C49" s="112"/>
      <c r="D49" s="112"/>
      <c r="E49" s="112"/>
      <c r="F49" s="112"/>
      <c r="G49" s="112"/>
      <c r="H49" s="112"/>
    </row>
    <row r="50" spans="1:8" ht="24.75" customHeight="1">
      <c r="A50" s="77" t="s">
        <v>147</v>
      </c>
      <c r="B50" s="78"/>
      <c r="C50" s="79"/>
      <c r="D50" s="80"/>
      <c r="E50" s="80"/>
      <c r="F50" s="80"/>
      <c r="G50" s="80"/>
      <c r="H50" s="42"/>
    </row>
    <row r="51" spans="1:8">
      <c r="A51" s="161" t="s">
        <v>58</v>
      </c>
      <c r="B51" s="169"/>
      <c r="C51" s="169"/>
      <c r="D51" s="170"/>
      <c r="E51" s="81" t="s">
        <v>59</v>
      </c>
      <c r="F51" s="81" t="s">
        <v>60</v>
      </c>
      <c r="G51" s="58" t="s">
        <v>61</v>
      </c>
      <c r="H51" s="82" t="s">
        <v>127</v>
      </c>
    </row>
    <row r="52" spans="1:8" ht="18.75" customHeight="1">
      <c r="A52" s="133" t="s">
        <v>133</v>
      </c>
      <c r="B52" s="159"/>
      <c r="C52" s="159"/>
      <c r="D52" s="148"/>
      <c r="E52" s="83" t="s">
        <v>148</v>
      </c>
      <c r="F52" s="81" t="s">
        <v>149</v>
      </c>
      <c r="G52" s="84">
        <v>39</v>
      </c>
      <c r="H52" s="82" t="s">
        <v>129</v>
      </c>
    </row>
    <row r="53" spans="1:8" ht="19.5" customHeight="1">
      <c r="A53" s="133" t="s">
        <v>141</v>
      </c>
      <c r="B53" s="159"/>
      <c r="C53" s="159"/>
      <c r="D53" s="148"/>
      <c r="E53" s="83">
        <v>42856</v>
      </c>
      <c r="F53" s="81" t="s">
        <v>134</v>
      </c>
      <c r="G53" s="84">
        <v>21.81</v>
      </c>
      <c r="H53" s="82" t="s">
        <v>128</v>
      </c>
    </row>
    <row r="54" spans="1:8" ht="17.25" customHeight="1">
      <c r="A54" s="133" t="s">
        <v>142</v>
      </c>
      <c r="B54" s="159"/>
      <c r="C54" s="159"/>
      <c r="D54" s="148"/>
      <c r="E54" s="83">
        <v>42948</v>
      </c>
      <c r="F54" s="81" t="s">
        <v>143</v>
      </c>
      <c r="G54" s="84">
        <v>35.44</v>
      </c>
      <c r="H54" s="82" t="s">
        <v>128</v>
      </c>
    </row>
    <row r="55" spans="1:8" ht="18" customHeight="1">
      <c r="A55" s="133" t="s">
        <v>139</v>
      </c>
      <c r="B55" s="159"/>
      <c r="C55" s="159"/>
      <c r="D55" s="148"/>
      <c r="E55" s="83">
        <v>42887</v>
      </c>
      <c r="F55" s="81" t="s">
        <v>140</v>
      </c>
      <c r="G55" s="84">
        <v>93.6</v>
      </c>
      <c r="H55" s="82" t="s">
        <v>128</v>
      </c>
    </row>
    <row r="56" spans="1:8" ht="18" customHeight="1">
      <c r="A56" s="133" t="s">
        <v>144</v>
      </c>
      <c r="B56" s="134"/>
      <c r="C56" s="134"/>
      <c r="D56" s="135"/>
      <c r="E56" s="83">
        <v>43040</v>
      </c>
      <c r="F56" s="81" t="s">
        <v>145</v>
      </c>
      <c r="G56" s="84">
        <v>68</v>
      </c>
      <c r="H56" s="82" t="s">
        <v>146</v>
      </c>
    </row>
    <row r="57" spans="1:8" s="4" customFormat="1">
      <c r="A57" s="164" t="s">
        <v>7</v>
      </c>
      <c r="B57" s="165"/>
      <c r="C57" s="165"/>
      <c r="D57" s="150"/>
      <c r="E57" s="85"/>
      <c r="F57" s="86"/>
      <c r="G57" s="87">
        <f>SUM(G52:G56)</f>
        <v>257.85000000000002</v>
      </c>
      <c r="H57" s="88"/>
    </row>
    <row r="58" spans="1:8" s="4" customFormat="1">
      <c r="A58" s="89"/>
      <c r="B58" s="90"/>
      <c r="C58" s="90"/>
      <c r="D58" s="90"/>
      <c r="E58" s="91"/>
      <c r="F58" s="92"/>
      <c r="G58" s="93"/>
      <c r="H58" s="41"/>
    </row>
    <row r="59" spans="1:8">
      <c r="A59" s="77" t="s">
        <v>47</v>
      </c>
      <c r="B59" s="78"/>
      <c r="C59" s="79"/>
      <c r="D59" s="80"/>
      <c r="E59" s="80"/>
      <c r="F59" s="80"/>
      <c r="G59" s="80"/>
      <c r="H59" s="42"/>
    </row>
    <row r="60" spans="1:8">
      <c r="A60" s="77" t="s">
        <v>48</v>
      </c>
      <c r="B60" s="78"/>
      <c r="C60" s="79"/>
      <c r="D60" s="80"/>
      <c r="E60" s="80"/>
      <c r="F60" s="80"/>
      <c r="G60" s="80"/>
      <c r="H60" s="42"/>
    </row>
    <row r="61" spans="1:8" ht="23.25" customHeight="1">
      <c r="A61" s="161" t="s">
        <v>63</v>
      </c>
      <c r="B61" s="153"/>
      <c r="C61" s="153"/>
      <c r="D61" s="153"/>
      <c r="E61" s="166"/>
      <c r="F61" s="94" t="s">
        <v>60</v>
      </c>
      <c r="G61" s="95" t="s">
        <v>62</v>
      </c>
      <c r="H61" s="42"/>
    </row>
    <row r="62" spans="1:8">
      <c r="A62" s="161" t="s">
        <v>57</v>
      </c>
      <c r="B62" s="153"/>
      <c r="C62" s="153"/>
      <c r="D62" s="153"/>
      <c r="E62" s="166"/>
      <c r="F62" s="81"/>
      <c r="G62" s="81">
        <v>0</v>
      </c>
      <c r="H62" s="42"/>
    </row>
    <row r="63" spans="1:8">
      <c r="A63" s="96"/>
      <c r="B63" s="97"/>
      <c r="C63" s="98"/>
      <c r="D63" s="97"/>
      <c r="E63" s="97"/>
      <c r="F63" s="99"/>
      <c r="G63" s="99"/>
      <c r="H63" s="42"/>
    </row>
    <row r="64" spans="1:8">
      <c r="A64" s="100" t="s">
        <v>76</v>
      </c>
      <c r="B64" s="101"/>
      <c r="C64" s="102"/>
      <c r="D64" s="101"/>
      <c r="E64" s="101"/>
      <c r="F64" s="81"/>
      <c r="G64" s="81"/>
      <c r="H64" s="42"/>
    </row>
    <row r="65" spans="1:26">
      <c r="A65" s="161" t="s">
        <v>77</v>
      </c>
      <c r="B65" s="160"/>
      <c r="C65" s="152" t="s">
        <v>78</v>
      </c>
      <c r="D65" s="160"/>
      <c r="E65" s="81" t="s">
        <v>79</v>
      </c>
      <c r="F65" s="81" t="s">
        <v>80</v>
      </c>
      <c r="G65" s="81" t="s">
        <v>81</v>
      </c>
      <c r="H65" s="42"/>
    </row>
    <row r="66" spans="1:26">
      <c r="A66" s="161" t="s">
        <v>82</v>
      </c>
      <c r="B66" s="160"/>
      <c r="C66" s="162" t="s">
        <v>57</v>
      </c>
      <c r="D66" s="163"/>
      <c r="E66" s="81">
        <v>5</v>
      </c>
      <c r="F66" s="81" t="s">
        <v>57</v>
      </c>
      <c r="G66" s="81" t="s">
        <v>57</v>
      </c>
      <c r="H66" s="42"/>
    </row>
    <row r="67" spans="1:26">
      <c r="A67" s="92"/>
      <c r="B67" s="103"/>
      <c r="C67" s="104"/>
      <c r="D67" s="105"/>
      <c r="E67" s="99"/>
      <c r="F67" s="99"/>
      <c r="G67" s="99"/>
      <c r="H67" s="42"/>
    </row>
    <row r="68" spans="1:26">
      <c r="A68" s="77" t="s">
        <v>113</v>
      </c>
      <c r="B68" s="78"/>
      <c r="C68" s="79"/>
      <c r="D68" s="42"/>
      <c r="E68" s="37"/>
      <c r="F68" s="37"/>
      <c r="G68" s="37"/>
      <c r="H68" s="42"/>
    </row>
    <row r="69" spans="1:26" ht="15" customHeight="1">
      <c r="A69" s="77" t="s">
        <v>157</v>
      </c>
      <c r="B69" s="106"/>
      <c r="C69" s="107"/>
      <c r="D69" s="77"/>
      <c r="E69" s="37"/>
      <c r="F69" s="37"/>
      <c r="G69" s="37"/>
      <c r="H69" s="42"/>
    </row>
    <row r="70" spans="1:26" ht="42.75" customHeight="1">
      <c r="A70" s="158" t="s">
        <v>158</v>
      </c>
      <c r="B70" s="158"/>
      <c r="C70" s="158"/>
      <c r="D70" s="158"/>
      <c r="E70" s="158"/>
      <c r="F70" s="158"/>
      <c r="G70" s="158"/>
      <c r="H70" s="42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42"/>
      <c r="B71" s="78"/>
      <c r="C71" s="79"/>
      <c r="D71" s="42"/>
      <c r="E71" s="42"/>
      <c r="F71" s="42"/>
      <c r="G71" s="42"/>
      <c r="H71" s="42"/>
    </row>
    <row r="72" spans="1:26">
      <c r="A72" s="42"/>
      <c r="B72" s="78"/>
      <c r="C72" s="79"/>
      <c r="D72" s="42"/>
      <c r="E72" s="42"/>
      <c r="F72" s="42"/>
      <c r="G72" s="42"/>
      <c r="H72" s="42"/>
    </row>
    <row r="73" spans="1:26">
      <c r="A73" s="41" t="s">
        <v>83</v>
      </c>
      <c r="B73" s="108"/>
      <c r="C73" s="109"/>
      <c r="D73" s="41"/>
      <c r="E73" s="41" t="s">
        <v>84</v>
      </c>
      <c r="F73" s="41"/>
      <c r="G73" s="42"/>
      <c r="H73" s="42"/>
    </row>
    <row r="74" spans="1:26">
      <c r="A74" s="41" t="s">
        <v>85</v>
      </c>
      <c r="B74" s="108"/>
      <c r="C74" s="109"/>
      <c r="D74" s="41"/>
      <c r="E74" s="41"/>
      <c r="F74" s="41"/>
      <c r="G74" s="42"/>
      <c r="H74" s="42"/>
    </row>
    <row r="75" spans="1:26">
      <c r="A75" s="41" t="s">
        <v>86</v>
      </c>
      <c r="B75" s="108"/>
      <c r="C75" s="109"/>
      <c r="D75" s="41"/>
      <c r="E75" s="41"/>
      <c r="F75" s="41"/>
      <c r="G75" s="42"/>
      <c r="H75" s="42"/>
    </row>
    <row r="76" spans="1:26">
      <c r="A76" s="42"/>
      <c r="B76" s="78"/>
      <c r="C76" s="79"/>
      <c r="D76" s="42"/>
      <c r="E76" s="42"/>
      <c r="F76" s="42"/>
      <c r="G76" s="42"/>
      <c r="H76" s="42"/>
    </row>
    <row r="77" spans="1:26">
      <c r="A77" s="80" t="s">
        <v>87</v>
      </c>
      <c r="B77" s="110"/>
      <c r="C77" s="79"/>
      <c r="D77" s="42"/>
      <c r="E77" s="42"/>
      <c r="F77" s="42"/>
      <c r="G77" s="42"/>
      <c r="H77" s="42"/>
    </row>
    <row r="78" spans="1:26">
      <c r="A78" s="80" t="s">
        <v>88</v>
      </c>
      <c r="B78" s="110"/>
      <c r="C78" s="79" t="s">
        <v>26</v>
      </c>
      <c r="D78" s="42"/>
      <c r="E78" s="42"/>
      <c r="F78" s="42"/>
      <c r="G78" s="42"/>
      <c r="H78" s="42"/>
    </row>
    <row r="79" spans="1:26">
      <c r="A79" s="80" t="s">
        <v>89</v>
      </c>
      <c r="B79" s="110"/>
      <c r="C79" s="79" t="s">
        <v>90</v>
      </c>
      <c r="D79" s="42"/>
      <c r="E79" s="42"/>
      <c r="F79" s="42"/>
      <c r="G79" s="42"/>
      <c r="H79" s="42"/>
    </row>
    <row r="80" spans="1:26">
      <c r="A80" s="80" t="s">
        <v>91</v>
      </c>
      <c r="B80" s="110"/>
      <c r="C80" s="79" t="s">
        <v>92</v>
      </c>
      <c r="D80" s="42"/>
      <c r="E80" s="42"/>
      <c r="F80" s="42"/>
      <c r="G80" s="42"/>
      <c r="H80" s="42"/>
    </row>
  </sheetData>
  <mergeCells count="45">
    <mergeCell ref="A70:G70"/>
    <mergeCell ref="A23:B23"/>
    <mergeCell ref="A25:B25"/>
    <mergeCell ref="A53:D53"/>
    <mergeCell ref="C65:D65"/>
    <mergeCell ref="A65:B65"/>
    <mergeCell ref="A66:B66"/>
    <mergeCell ref="C66:D66"/>
    <mergeCell ref="A57:D57"/>
    <mergeCell ref="A61:E61"/>
    <mergeCell ref="A62:E62"/>
    <mergeCell ref="A40:B40"/>
    <mergeCell ref="A46:H46"/>
    <mergeCell ref="A39:B39"/>
    <mergeCell ref="A27:B27"/>
    <mergeCell ref="A54:D54"/>
    <mergeCell ref="A3:B3"/>
    <mergeCell ref="A4:B4"/>
    <mergeCell ref="A5:B5"/>
    <mergeCell ref="A6:H6"/>
    <mergeCell ref="A41:B41"/>
    <mergeCell ref="A37:B37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56:D56"/>
    <mergeCell ref="A29:B29"/>
    <mergeCell ref="A31:B31"/>
    <mergeCell ref="A32:B32"/>
    <mergeCell ref="A33:B33"/>
    <mergeCell ref="A34:B34"/>
    <mergeCell ref="A55:D55"/>
    <mergeCell ref="A52:D52"/>
    <mergeCell ref="A51:D51"/>
    <mergeCell ref="A42:B42"/>
    <mergeCell ref="A43:B43"/>
    <mergeCell ref="A44:B44"/>
    <mergeCell ref="A45:B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2018-03-02T03:00:31Z</cp:lastPrinted>
  <dcterms:created xsi:type="dcterms:W3CDTF">2013-02-18T04:38:06Z</dcterms:created>
  <dcterms:modified xsi:type="dcterms:W3CDTF">2018-03-06T01:20:33Z</dcterms:modified>
</cp:coreProperties>
</file>