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4" i="8" l="1"/>
  <c r="D43" i="8"/>
  <c r="H45" i="8"/>
  <c r="H43" i="8"/>
  <c r="H46" i="8"/>
  <c r="E41" i="8"/>
  <c r="E42" i="8"/>
  <c r="D3" i="8"/>
  <c r="G41" i="8"/>
  <c r="F41" i="8"/>
  <c r="F37" i="8"/>
  <c r="E37" i="8"/>
  <c r="E39" i="8"/>
  <c r="F42" i="8"/>
  <c r="G42" i="8"/>
  <c r="H15" i="8"/>
  <c r="H9" i="8"/>
  <c r="H26" i="8"/>
  <c r="H25" i="8"/>
  <c r="H24" i="8"/>
  <c r="H23" i="8"/>
  <c r="H22" i="8"/>
  <c r="H21" i="8"/>
  <c r="H20" i="8"/>
  <c r="H19" i="8"/>
  <c r="H18" i="8"/>
  <c r="H17" i="8"/>
  <c r="H16" i="8"/>
  <c r="H14" i="8"/>
  <c r="H13" i="8"/>
  <c r="H12" i="8"/>
  <c r="H10" i="8"/>
  <c r="H8" i="8"/>
  <c r="H38" i="8"/>
  <c r="G25" i="8"/>
  <c r="F26" i="8"/>
  <c r="G26" i="8"/>
  <c r="G24" i="8"/>
  <c r="F8" i="8"/>
  <c r="E8" i="8"/>
  <c r="F28" i="8"/>
  <c r="E28" i="8"/>
  <c r="G30" i="8"/>
  <c r="G31" i="8"/>
  <c r="G32" i="8"/>
  <c r="G33" i="8"/>
  <c r="G28" i="8"/>
  <c r="H28" i="8"/>
  <c r="G8" i="8"/>
  <c r="G34" i="8"/>
  <c r="G37" i="8"/>
  <c r="G36" i="8"/>
  <c r="F39" i="8"/>
  <c r="G39" i="8"/>
  <c r="G38" i="8"/>
  <c r="F34" i="8"/>
  <c r="E34" i="8"/>
  <c r="C8" i="8"/>
  <c r="H36" i="8"/>
  <c r="H33" i="8"/>
  <c r="H32" i="8"/>
  <c r="H31" i="8"/>
  <c r="H30" i="8"/>
  <c r="F14" i="8"/>
  <c r="F13" i="8"/>
  <c r="H39" i="8"/>
  <c r="H37" i="8"/>
  <c r="E26" i="8"/>
  <c r="E25" i="8"/>
  <c r="G21" i="8"/>
  <c r="G18" i="8"/>
  <c r="G15" i="8"/>
  <c r="G12" i="8"/>
  <c r="F25" i="8"/>
  <c r="C26" i="8"/>
  <c r="C25" i="8"/>
  <c r="C23" i="8"/>
  <c r="C22" i="8"/>
  <c r="C20" i="8"/>
  <c r="C19" i="8"/>
  <c r="C17" i="8"/>
  <c r="C16" i="8"/>
  <c r="F23" i="8"/>
  <c r="E23" i="8"/>
  <c r="D23" i="8"/>
  <c r="F22" i="8"/>
  <c r="E22" i="8"/>
  <c r="D22" i="8"/>
  <c r="F20" i="8"/>
  <c r="E20" i="8"/>
  <c r="D20" i="8"/>
  <c r="F19" i="8"/>
  <c r="E19" i="8"/>
  <c r="D19" i="8"/>
  <c r="F17" i="8"/>
  <c r="E17" i="8"/>
  <c r="D17" i="8"/>
  <c r="F16" i="8"/>
  <c r="E16" i="8"/>
  <c r="D16" i="8"/>
  <c r="E14" i="8"/>
  <c r="D14" i="8"/>
  <c r="E13" i="8"/>
  <c r="D13" i="8"/>
  <c r="F10" i="8"/>
  <c r="E10" i="8"/>
  <c r="D10" i="8"/>
  <c r="F9" i="8"/>
  <c r="E9" i="8"/>
  <c r="D9" i="8"/>
  <c r="G23" i="8"/>
  <c r="G22" i="8"/>
  <c r="G20" i="8"/>
  <c r="G19" i="8"/>
  <c r="G17" i="8"/>
  <c r="G16" i="8"/>
  <c r="G14" i="8"/>
  <c r="G13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<sst xmlns="http://schemas.openxmlformats.org/spreadsheetml/2006/main" count="160" uniqueCount="140">
  <si>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</si>
  <si>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</si>
  <si>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</si>
  <si>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</si>
  <si>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</si>
  <si>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</si>
  <si>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</si>
  <si>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</si>
  <si>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</si>
  <si>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</si>
  <si>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</si>
  <si>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</si>
  <si>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</si>
  <si>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</si>
  <si>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</si>
  <si>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</si>
  <si>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</si>
  <si>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</si>
  <si>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</si>
  <si>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</si>
  <si>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</si>
  <si>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</si>
  <si>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</si>
  <si>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</si>
  <si>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</si>
  <si>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</si>
  <si>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</si>
  <si>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</si>
  <si>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2-265-897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</si>
  <si>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</si>
  <si>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</si>
  <si>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</si>
  <si>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</si>
  <si>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</si>
  <si>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</si>
  <si>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</si>
  <si>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</si>
  <si>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</si>
  <si>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</si>
  <si>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</si>
  <si>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</si>
  <si>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</si>
  <si>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</si>
  <si>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</si>
  <si>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</si>
  <si>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</si>
  <si>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</si>
  <si>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</si>
  <si>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</si>
  <si>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</si>
  <si>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</si>
  <si>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</si>
  <si>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</si>
  <si>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</si>
  <si>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</si>
  <si>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</si>
  <si>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</si>
  <si>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</si>
  <si>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</si>
  <si>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</si>
  <si>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</si>
  <si>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</si>
  <si>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</si>
  <si>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</si>
  <si>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</si>
  <si>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</si>
  <si>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</si>
  <si>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</si>
  <si>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</si>
  <si>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</si>
  <si>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1.4 Вывоз и утилизация ТБО</t>
  </si>
  <si>
    <t>в т.ч. услуги по управлению, налоги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</si>
  <si>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</si>
  <si>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</si>
  <si>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</si>
  <si>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</si>
  <si>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</si>
  <si>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</si>
  <si>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</si>
  <si>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</si>
  <si>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</si>
  <si>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</si>
  <si>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</si>
  <si>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</si>
  <si>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Договор управления</t>
  </si>
  <si>
    <t>01.06.2008г.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</si>
  <si>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</si>
  <si>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</si>
  <si>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</si>
  <si>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</si>
  <si>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</si>
  <si>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</si>
  <si>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</si>
  <si>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</si>
  <si>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</si>
  <si>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</si>
  <si>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</si>
  <si>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</si>
  <si>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</si>
  <si>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</si>
  <si>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</si>
  <si>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</si>
  <si>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</si>
  <si>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"Эра"</t>
  </si>
  <si>
    <t>ул. Тунгусская,8</t>
  </si>
  <si>
    <t>ул. Горная</t>
  </si>
  <si>
    <t>2 005,50 м2</t>
  </si>
  <si>
    <t>3. Текущий ремонт коммуникаций, проходящих через нежилые помещения</t>
  </si>
  <si>
    <t>Часть 4</t>
  </si>
  <si>
    <t xml:space="preserve">                                               №  33/а</t>
  </si>
  <si>
    <t>Количество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</si>
  <si>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</si>
  <si>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</si>
  <si>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</si>
  <si>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</si>
  <si>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</si>
  <si>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</si>
  <si>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</si>
  <si>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</si>
  <si>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Мегаполис"</t>
  </si>
  <si>
    <t>210,97 м2</t>
  </si>
  <si>
    <t xml:space="preserve">     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</si>
  <si>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</si>
  <si>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</si>
  <si>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</si>
  <si>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</si>
  <si>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</si>
  <si>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</si>
  <si>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4. Телекоммуникации на местах общего пользования (Ростелеком)</t>
  </si>
  <si>
    <t xml:space="preserve">                       Отчет ООО "Управляющей компании Ленинского района-1"  за 2018 г.</t>
  </si>
  <si>
    <t>363,10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</si>
  <si>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</si>
  <si>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</si>
  <si>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</si>
  <si>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</si>
  <si>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3. Перечень работ, выполненных по статье " текущий ремонт"  в 2018 году.</t>
  </si>
  <si>
    <t>Исполнитель</t>
  </si>
  <si>
    <t>План по статье "текущий ремонт" на 2019 год</t>
  </si>
  <si>
    <t>Управляющая компания предлагает: ремонт системы электроснабжения, косметический ремонт подъездов. Выполнение предложенных, или иных работ возможно за счет дополнительного сбора средств, на основании принятого решения на общем собрании собственников.</t>
  </si>
  <si>
    <t xml:space="preserve">ИСХ. № 31/02    от   " 08.02.2019г"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</si>
</sst>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2" fontId="0" fillId="2" borderId="0" xfId="0" applyNumberFormat="1" applyFill="1"/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2" fontId="9" fillId="2" borderId="2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0" fillId="2" borderId="0" xfId="0" applyFill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9" fillId="2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0" xfId="0" applyFont="1"/>
    <xf numFmtId="2" fontId="3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0" xfId="0" applyNumberFormat="1" applyFill="1" applyBorder="1"/>
    <xf numFmtId="0" fontId="9" fillId="0" borderId="1" xfId="0" applyFont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6" fillId="0" borderId="1" xfId="0" applyFont="1" applyBorder="1"/>
    <xf numFmtId="2" fontId="0" fillId="2" borderId="0" xfId="0" applyNumberFormat="1" applyFill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2" borderId="2" xfId="0" applyFont="1" applyFill="1" applyBorder="1" applyAlignment="1"/>
    <xf numFmtId="0" fontId="9" fillId="2" borderId="5" xfId="0" applyFont="1" applyFill="1" applyBorder="1" applyAlignment="1"/>
    <xf numFmtId="0" fontId="9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0" fillId="2" borderId="5" xfId="0" applyFill="1" applyBorder="1" applyAlignment="1"/>
    <xf numFmtId="0" fontId="4" fillId="2" borderId="5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0" borderId="0" xfId="0" applyFont="1" applyAlignment="1">
      <alignment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F10" sqref="F10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22" t="s">
        <v>109</v>
      </c>
      <c r="C3" s="22" t="s">
        <v>105</v>
      </c>
    </row>
    <row r="4" spans="1:4" ht="14.25" customHeight="1" x14ac:dyDescent="0.25">
      <c r="A4" s="20" t="s">
        <v>139</v>
      </c>
      <c r="B4" s="110"/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82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83</v>
      </c>
      <c r="D8" s="9"/>
    </row>
    <row r="9" spans="1:4" s="3" customFormat="1" ht="12" customHeight="1" x14ac:dyDescent="0.25">
      <c r="A9" s="11" t="s">
        <v>1</v>
      </c>
      <c r="B9" s="12" t="s">
        <v>10</v>
      </c>
      <c r="C9" s="128" t="s">
        <v>11</v>
      </c>
      <c r="D9" s="129"/>
    </row>
    <row r="10" spans="1:4" s="3" customFormat="1" ht="24" customHeight="1" x14ac:dyDescent="0.25">
      <c r="A10" s="11" t="s">
        <v>2</v>
      </c>
      <c r="B10" s="13" t="s">
        <v>12</v>
      </c>
      <c r="C10" s="130" t="s">
        <v>87</v>
      </c>
      <c r="D10" s="124"/>
    </row>
    <row r="11" spans="1:4" s="3" customFormat="1" ht="15" customHeight="1" x14ac:dyDescent="0.25">
      <c r="A11" s="11" t="s">
        <v>3</v>
      </c>
      <c r="B11" s="12" t="s">
        <v>13</v>
      </c>
      <c r="C11" s="128" t="s">
        <v>14</v>
      </c>
      <c r="D11" s="129"/>
    </row>
    <row r="12" spans="1:4" s="3" customFormat="1" ht="18" customHeight="1" x14ac:dyDescent="0.25">
      <c r="A12" s="131">
        <v>5</v>
      </c>
      <c r="B12" s="131" t="s">
        <v>88</v>
      </c>
      <c r="C12" s="46" t="s">
        <v>89</v>
      </c>
      <c r="D12" s="47" t="s">
        <v>90</v>
      </c>
    </row>
    <row r="13" spans="1:4" s="3" customFormat="1" ht="14.25" customHeight="1" x14ac:dyDescent="0.25">
      <c r="A13" s="131"/>
      <c r="B13" s="131"/>
      <c r="C13" s="46" t="s">
        <v>91</v>
      </c>
      <c r="D13" s="47" t="s">
        <v>92</v>
      </c>
    </row>
    <row r="14" spans="1:4" s="3" customFormat="1" x14ac:dyDescent="0.25">
      <c r="A14" s="131"/>
      <c r="B14" s="131"/>
      <c r="C14" s="46" t="s">
        <v>93</v>
      </c>
      <c r="D14" s="47" t="s">
        <v>94</v>
      </c>
    </row>
    <row r="15" spans="1:4" s="3" customFormat="1" ht="16.5" customHeight="1" x14ac:dyDescent="0.25">
      <c r="A15" s="131"/>
      <c r="B15" s="131"/>
      <c r="C15" s="46" t="s">
        <v>95</v>
      </c>
      <c r="D15" s="47" t="s">
        <v>96</v>
      </c>
    </row>
    <row r="16" spans="1:4" s="3" customFormat="1" ht="16.5" customHeight="1" x14ac:dyDescent="0.25">
      <c r="A16" s="131"/>
      <c r="B16" s="131"/>
      <c r="C16" s="46" t="s">
        <v>97</v>
      </c>
      <c r="D16" s="47" t="s">
        <v>98</v>
      </c>
    </row>
    <row r="17" spans="1:4" s="5" customFormat="1" ht="15.75" customHeight="1" x14ac:dyDescent="0.25">
      <c r="A17" s="131"/>
      <c r="B17" s="131"/>
      <c r="C17" s="46" t="s">
        <v>99</v>
      </c>
      <c r="D17" s="47" t="s">
        <v>100</v>
      </c>
    </row>
    <row r="18" spans="1:4" s="5" customFormat="1" ht="15.75" customHeight="1" x14ac:dyDescent="0.25">
      <c r="A18" s="131"/>
      <c r="B18" s="131"/>
      <c r="C18" s="48" t="s">
        <v>101</v>
      </c>
      <c r="D18" s="47" t="s">
        <v>102</v>
      </c>
    </row>
    <row r="19" spans="1:4" ht="21.75" customHeight="1" x14ac:dyDescent="0.25">
      <c r="A19" s="11" t="s">
        <v>4</v>
      </c>
      <c r="B19" s="12" t="s">
        <v>15</v>
      </c>
      <c r="C19" s="132" t="s">
        <v>86</v>
      </c>
      <c r="D19" s="133"/>
    </row>
    <row r="20" spans="1:4" s="5" customFormat="1" ht="17.25" customHeight="1" x14ac:dyDescent="0.25">
      <c r="A20" s="11" t="s">
        <v>5</v>
      </c>
      <c r="B20" s="12" t="s">
        <v>16</v>
      </c>
      <c r="C20" s="134" t="s">
        <v>50</v>
      </c>
      <c r="D20" s="135"/>
    </row>
    <row r="21" spans="1:4" s="5" customFormat="1" ht="15" customHeight="1" x14ac:dyDescent="0.25">
      <c r="A21" s="11" t="s">
        <v>6</v>
      </c>
      <c r="B21" s="12" t="s">
        <v>17</v>
      </c>
      <c r="C21" s="130" t="s">
        <v>18</v>
      </c>
      <c r="D21" s="136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7" t="s">
        <v>19</v>
      </c>
      <c r="B23" s="15"/>
      <c r="C23" s="15"/>
      <c r="D23" s="117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20</v>
      </c>
      <c r="C25" s="45" t="s">
        <v>21</v>
      </c>
      <c r="D25" s="8" t="s">
        <v>22</v>
      </c>
    </row>
    <row r="26" spans="1:4" ht="27.75" customHeight="1" x14ac:dyDescent="0.25">
      <c r="A26" s="125" t="s">
        <v>26</v>
      </c>
      <c r="B26" s="126"/>
      <c r="C26" s="126"/>
      <c r="D26" s="127"/>
    </row>
    <row r="27" spans="1:4" ht="12" customHeight="1" x14ac:dyDescent="0.25">
      <c r="A27" s="42"/>
      <c r="B27" s="43"/>
      <c r="C27" s="43"/>
      <c r="D27" s="44"/>
    </row>
    <row r="28" spans="1:4" x14ac:dyDescent="0.25">
      <c r="A28" s="45">
        <v>1</v>
      </c>
      <c r="B28" s="6" t="s">
        <v>23</v>
      </c>
      <c r="C28" s="6" t="s">
        <v>24</v>
      </c>
      <c r="D28" s="6" t="s">
        <v>25</v>
      </c>
    </row>
    <row r="29" spans="1:4" ht="13.5" customHeight="1" x14ac:dyDescent="0.25">
      <c r="A29" s="18" t="s">
        <v>27</v>
      </c>
      <c r="B29" s="17"/>
      <c r="C29" s="17"/>
      <c r="D29" s="17"/>
    </row>
    <row r="30" spans="1:4" x14ac:dyDescent="0.25">
      <c r="A30" s="45">
        <v>1</v>
      </c>
      <c r="B30" s="6" t="s">
        <v>103</v>
      </c>
      <c r="C30" s="6" t="s">
        <v>104</v>
      </c>
      <c r="D30" s="6" t="s">
        <v>28</v>
      </c>
    </row>
    <row r="31" spans="1:4" x14ac:dyDescent="0.25">
      <c r="A31" s="18" t="s">
        <v>40</v>
      </c>
      <c r="B31" s="17"/>
      <c r="C31" s="17"/>
      <c r="D31" s="17"/>
    </row>
    <row r="32" spans="1:4" x14ac:dyDescent="0.25">
      <c r="A32" s="18" t="s">
        <v>41</v>
      </c>
      <c r="B32" s="17"/>
      <c r="C32" s="17"/>
      <c r="D32" s="17"/>
    </row>
    <row r="33" spans="1:4" x14ac:dyDescent="0.25">
      <c r="A33" s="45">
        <v>1</v>
      </c>
      <c r="B33" s="6" t="s">
        <v>119</v>
      </c>
      <c r="C33" s="6" t="s">
        <v>104</v>
      </c>
      <c r="D33" s="6" t="s">
        <v>29</v>
      </c>
    </row>
    <row r="34" spans="1:4" x14ac:dyDescent="0.25">
      <c r="A34" s="18" t="s">
        <v>30</v>
      </c>
      <c r="B34" s="17"/>
      <c r="C34" s="17"/>
      <c r="D34" s="17"/>
    </row>
    <row r="35" spans="1:4" ht="15" customHeight="1" x14ac:dyDescent="0.25">
      <c r="A35" s="45">
        <v>1</v>
      </c>
      <c r="B35" s="6" t="s">
        <v>31</v>
      </c>
      <c r="C35" s="6" t="s">
        <v>24</v>
      </c>
      <c r="D35" s="6" t="s">
        <v>25</v>
      </c>
    </row>
    <row r="36" spans="1:4" x14ac:dyDescent="0.25">
      <c r="A36" s="26"/>
      <c r="B36" s="10"/>
      <c r="C36" s="10"/>
      <c r="D36" s="10"/>
    </row>
    <row r="37" spans="1:4" x14ac:dyDescent="0.25">
      <c r="A37" s="4" t="s">
        <v>46</v>
      </c>
      <c r="B37" s="17"/>
      <c r="C37" s="17"/>
      <c r="D37" s="17"/>
    </row>
    <row r="38" spans="1:4" x14ac:dyDescent="0.25">
      <c r="A38" s="45">
        <v>1</v>
      </c>
      <c r="B38" s="6" t="s">
        <v>32</v>
      </c>
      <c r="C38" s="121">
        <v>1973</v>
      </c>
      <c r="D38" s="122"/>
    </row>
    <row r="39" spans="1:4" ht="15" customHeight="1" x14ac:dyDescent="0.25">
      <c r="A39" s="45">
        <v>2</v>
      </c>
      <c r="B39" s="6" t="s">
        <v>34</v>
      </c>
      <c r="C39" s="120">
        <v>5</v>
      </c>
      <c r="D39" s="120"/>
    </row>
    <row r="40" spans="1:4" x14ac:dyDescent="0.25">
      <c r="A40" s="45">
        <v>3</v>
      </c>
      <c r="B40" s="6" t="s">
        <v>35</v>
      </c>
      <c r="C40" s="120">
        <v>2</v>
      </c>
      <c r="D40" s="120"/>
    </row>
    <row r="41" spans="1:4" s="17" customFormat="1" ht="11.25" x14ac:dyDescent="0.2">
      <c r="A41" s="45">
        <v>4</v>
      </c>
      <c r="B41" s="6" t="s">
        <v>33</v>
      </c>
      <c r="C41" s="120" t="s">
        <v>51</v>
      </c>
      <c r="D41" s="120"/>
    </row>
    <row r="42" spans="1:4" ht="15" customHeight="1" x14ac:dyDescent="0.25">
      <c r="A42" s="45">
        <v>5</v>
      </c>
      <c r="B42" s="6" t="s">
        <v>36</v>
      </c>
      <c r="C42" s="120" t="s">
        <v>51</v>
      </c>
      <c r="D42" s="120"/>
    </row>
    <row r="43" spans="1:4" x14ac:dyDescent="0.25">
      <c r="A43" s="45">
        <v>6</v>
      </c>
      <c r="B43" s="6" t="s">
        <v>37</v>
      </c>
      <c r="C43" s="120" t="s">
        <v>106</v>
      </c>
      <c r="D43" s="120"/>
    </row>
    <row r="44" spans="1:4" x14ac:dyDescent="0.25">
      <c r="A44" s="45">
        <v>7</v>
      </c>
      <c r="B44" s="6" t="s">
        <v>38</v>
      </c>
      <c r="C44" s="121" t="s">
        <v>120</v>
      </c>
      <c r="D44" s="122"/>
    </row>
    <row r="45" spans="1:4" ht="15" customHeight="1" x14ac:dyDescent="0.25">
      <c r="A45" s="45">
        <v>8</v>
      </c>
      <c r="B45" s="6" t="s">
        <v>39</v>
      </c>
      <c r="C45" s="121" t="s">
        <v>130</v>
      </c>
      <c r="D45" s="122"/>
    </row>
    <row r="46" spans="1:4" ht="15" customHeight="1" x14ac:dyDescent="0.25">
      <c r="A46" s="64">
        <v>9</v>
      </c>
      <c r="B46" s="6" t="s">
        <v>110</v>
      </c>
      <c r="C46" s="121">
        <v>78</v>
      </c>
      <c r="D46" s="124"/>
    </row>
    <row r="47" spans="1:4" x14ac:dyDescent="0.25">
      <c r="A47" s="45">
        <v>10</v>
      </c>
      <c r="B47" s="6" t="s">
        <v>84</v>
      </c>
      <c r="C47" s="123" t="s">
        <v>85</v>
      </c>
      <c r="D47" s="122"/>
    </row>
    <row r="48" spans="1:4" x14ac:dyDescent="0.25">
      <c r="A48" s="4"/>
    </row>
    <row r="49" spans="1:4" x14ac:dyDescent="0.25">
      <c r="A49" s="4"/>
    </row>
    <row r="51" spans="1:4" x14ac:dyDescent="0.25">
      <c r="A51" s="49"/>
      <c r="B51" s="49"/>
      <c r="C51" s="34"/>
      <c r="D51" s="50"/>
    </row>
    <row r="52" spans="1:4" x14ac:dyDescent="0.25">
      <c r="A52" s="49"/>
      <c r="B52" s="49"/>
      <c r="C52" s="34"/>
      <c r="D52" s="50"/>
    </row>
    <row r="53" spans="1:4" x14ac:dyDescent="0.25">
      <c r="A53" s="49"/>
      <c r="B53" s="49"/>
      <c r="C53" s="34"/>
      <c r="D53" s="50"/>
    </row>
    <row r="54" spans="1:4" x14ac:dyDescent="0.25">
      <c r="A54" s="49"/>
      <c r="B54" s="49"/>
      <c r="C54" s="34"/>
      <c r="D54" s="50"/>
    </row>
    <row r="55" spans="1:4" x14ac:dyDescent="0.25">
      <c r="A55" s="49"/>
      <c r="B55" s="49"/>
      <c r="C55" s="33"/>
      <c r="D55" s="50"/>
    </row>
    <row r="56" spans="1:4" x14ac:dyDescent="0.25">
      <c r="A56" s="49"/>
      <c r="B56" s="49"/>
      <c r="C56" s="51"/>
      <c r="D56" s="50"/>
    </row>
  </sheetData>
  <mergeCells count="19">
    <mergeCell ref="A26:D26"/>
    <mergeCell ref="C9:D9"/>
    <mergeCell ref="C10:D10"/>
    <mergeCell ref="C11:D11"/>
    <mergeCell ref="C41:D41"/>
    <mergeCell ref="C38:D38"/>
    <mergeCell ref="C39:D39"/>
    <mergeCell ref="C40:D40"/>
    <mergeCell ref="A12:A18"/>
    <mergeCell ref="B12:B18"/>
    <mergeCell ref="C19:D19"/>
    <mergeCell ref="C20:D20"/>
    <mergeCell ref="C21:D21"/>
    <mergeCell ref="C42:D42"/>
    <mergeCell ref="C43:D43"/>
    <mergeCell ref="C44:D44"/>
    <mergeCell ref="C45:D45"/>
    <mergeCell ref="C47:D47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topLeftCell="A31" workbookViewId="0">
      <selection sqref="A1:H71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39" customWidth="1"/>
    <col min="4" max="4" width="8.28515625" customWidth="1"/>
    <col min="5" max="5" width="9" customWidth="1"/>
    <col min="6" max="6" width="9.7109375" customWidth="1"/>
    <col min="7" max="7" width="13.85546875" customWidth="1"/>
    <col min="8" max="8" width="11" customWidth="1"/>
  </cols>
  <sheetData>
    <row r="1" spans="1:26" x14ac:dyDescent="0.25">
      <c r="A1" s="4" t="s">
        <v>118</v>
      </c>
      <c r="B1"/>
      <c r="C1" s="32"/>
      <c r="D1" s="32"/>
      <c r="G1" s="32"/>
      <c r="H1" s="17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6.5" customHeight="1" x14ac:dyDescent="0.25">
      <c r="A2" s="4" t="s">
        <v>131</v>
      </c>
      <c r="B2"/>
      <c r="C2" s="32"/>
      <c r="D2" s="32"/>
      <c r="G2" s="32"/>
      <c r="H2" s="17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s="77" customFormat="1" ht="21.75" customHeight="1" x14ac:dyDescent="0.25">
      <c r="A3" s="137" t="s">
        <v>132</v>
      </c>
      <c r="B3" s="137"/>
      <c r="C3" s="70"/>
      <c r="D3" s="71">
        <f>D4+D5</f>
        <v>-230.89999999999998</v>
      </c>
      <c r="E3" s="72"/>
      <c r="F3" s="73"/>
      <c r="G3" s="73"/>
      <c r="H3" s="74"/>
      <c r="I3" s="75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s="77" customFormat="1" ht="16.5" customHeight="1" x14ac:dyDescent="0.25">
      <c r="A4" s="137" t="s">
        <v>116</v>
      </c>
      <c r="B4" s="157"/>
      <c r="C4" s="70"/>
      <c r="D4" s="71">
        <v>47.38</v>
      </c>
      <c r="E4" s="72"/>
      <c r="F4" s="73"/>
      <c r="G4" s="73"/>
      <c r="H4" s="78"/>
      <c r="I4" s="75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s="77" customFormat="1" ht="14.25" customHeight="1" x14ac:dyDescent="0.25">
      <c r="A5" s="137" t="s">
        <v>117</v>
      </c>
      <c r="B5" s="157"/>
      <c r="C5" s="70"/>
      <c r="D5" s="71">
        <v>-278.27999999999997</v>
      </c>
      <c r="E5" s="72"/>
      <c r="F5" s="73"/>
      <c r="G5" s="73"/>
      <c r="H5" s="74"/>
      <c r="I5" s="75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s="77" customFormat="1" ht="15" customHeight="1" x14ac:dyDescent="0.25">
      <c r="A6" s="138" t="s">
        <v>133</v>
      </c>
      <c r="B6" s="139"/>
      <c r="C6" s="139"/>
      <c r="D6" s="139"/>
      <c r="E6" s="139"/>
      <c r="F6" s="139"/>
      <c r="G6" s="139"/>
      <c r="H6" s="140"/>
      <c r="I6" s="75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s="77" customFormat="1" ht="56.25" customHeight="1" x14ac:dyDescent="0.25">
      <c r="A7" s="146" t="s">
        <v>58</v>
      </c>
      <c r="B7" s="161"/>
      <c r="C7" s="79" t="s">
        <v>59</v>
      </c>
      <c r="D7" s="80" t="s">
        <v>60</v>
      </c>
      <c r="E7" s="80" t="s">
        <v>61</v>
      </c>
      <c r="F7" s="80" t="s">
        <v>62</v>
      </c>
      <c r="G7" s="81" t="s">
        <v>63</v>
      </c>
      <c r="H7" s="80" t="s">
        <v>64</v>
      </c>
    </row>
    <row r="8" spans="1:26" s="77" customFormat="1" ht="17.25" customHeight="1" x14ac:dyDescent="0.25">
      <c r="A8" s="146" t="s">
        <v>65</v>
      </c>
      <c r="B8" s="160"/>
      <c r="C8" s="73">
        <f>C12+C15+C18+C21</f>
        <v>15.830000000000002</v>
      </c>
      <c r="D8" s="82">
        <v>-148.63999999999999</v>
      </c>
      <c r="E8" s="72">
        <f>E12+E15+E18+E21</f>
        <v>380.25</v>
      </c>
      <c r="F8" s="72">
        <f>F12+F15+F18+F21</f>
        <v>349.08</v>
      </c>
      <c r="G8" s="72">
        <f>F8</f>
        <v>349.08</v>
      </c>
      <c r="H8" s="72">
        <f>F8-E8+D8</f>
        <v>-179.81</v>
      </c>
      <c r="J8" s="83"/>
      <c r="K8" s="83"/>
      <c r="L8" s="83"/>
    </row>
    <row r="9" spans="1:26" s="77" customFormat="1" x14ac:dyDescent="0.25">
      <c r="A9" s="84" t="s">
        <v>66</v>
      </c>
      <c r="B9" s="85"/>
      <c r="C9" s="86">
        <f>C8-C10</f>
        <v>14.247000000000002</v>
      </c>
      <c r="D9" s="87">
        <f>D8-D10</f>
        <v>-133.77599999999998</v>
      </c>
      <c r="E9" s="87">
        <f>E8-E10</f>
        <v>342.22500000000002</v>
      </c>
      <c r="F9" s="87">
        <f>F8-F10</f>
        <v>314.17199999999997</v>
      </c>
      <c r="G9" s="87">
        <f>G8-G10</f>
        <v>314.17199999999997</v>
      </c>
      <c r="H9" s="72">
        <f>F9-E9+D9</f>
        <v>-161.82900000000004</v>
      </c>
      <c r="L9" s="83"/>
    </row>
    <row r="10" spans="1:26" s="77" customFormat="1" x14ac:dyDescent="0.25">
      <c r="A10" s="153" t="s">
        <v>67</v>
      </c>
      <c r="B10" s="154"/>
      <c r="C10" s="86">
        <f>C8*10%</f>
        <v>1.5830000000000002</v>
      </c>
      <c r="D10" s="87">
        <f>D8*10%</f>
        <v>-14.863999999999999</v>
      </c>
      <c r="E10" s="87">
        <f>E8*10%</f>
        <v>38.024999999999999</v>
      </c>
      <c r="F10" s="87">
        <f>F8*10%</f>
        <v>34.908000000000001</v>
      </c>
      <c r="G10" s="87">
        <f>G8*10%</f>
        <v>34.908000000000001</v>
      </c>
      <c r="H10" s="72">
        <f>F10-E10+D10</f>
        <v>-17.980999999999995</v>
      </c>
    </row>
    <row r="11" spans="1:26" s="77" customFormat="1" ht="12.75" customHeight="1" x14ac:dyDescent="0.25">
      <c r="A11" s="162" t="s">
        <v>68</v>
      </c>
      <c r="B11" s="163"/>
      <c r="C11" s="163"/>
      <c r="D11" s="163"/>
      <c r="E11" s="163"/>
      <c r="F11" s="163"/>
      <c r="G11" s="163"/>
      <c r="H11" s="160"/>
      <c r="L11" s="83"/>
    </row>
    <row r="12" spans="1:26" s="77" customFormat="1" ht="15" customHeight="1" x14ac:dyDescent="0.25">
      <c r="A12" s="155" t="s">
        <v>48</v>
      </c>
      <c r="B12" s="156"/>
      <c r="C12" s="73">
        <v>5.65</v>
      </c>
      <c r="D12" s="87">
        <v>-55.98</v>
      </c>
      <c r="E12" s="87">
        <v>135.97</v>
      </c>
      <c r="F12" s="87">
        <v>125.19</v>
      </c>
      <c r="G12" s="87">
        <f>F12</f>
        <v>125.19</v>
      </c>
      <c r="H12" s="87">
        <f t="shared" ref="H12:H23" si="0">F12-E12+D12</f>
        <v>-66.759999999999991</v>
      </c>
    </row>
    <row r="13" spans="1:26" s="77" customFormat="1" x14ac:dyDescent="0.25">
      <c r="A13" s="84" t="s">
        <v>66</v>
      </c>
      <c r="B13" s="85"/>
      <c r="C13" s="86">
        <f>C12-C14</f>
        <v>5.085</v>
      </c>
      <c r="D13" s="87">
        <f>D12-D14</f>
        <v>-50.381999999999998</v>
      </c>
      <c r="E13" s="87">
        <f>E12-E14</f>
        <v>122.37299999999999</v>
      </c>
      <c r="F13" s="87">
        <f>F12-F14</f>
        <v>112.67099999999999</v>
      </c>
      <c r="G13" s="87">
        <f>G12-G14</f>
        <v>112.67099999999999</v>
      </c>
      <c r="H13" s="87">
        <f t="shared" si="0"/>
        <v>-60.083999999999996</v>
      </c>
    </row>
    <row r="14" spans="1:26" s="77" customFormat="1" x14ac:dyDescent="0.25">
      <c r="A14" s="153" t="s">
        <v>67</v>
      </c>
      <c r="B14" s="154"/>
      <c r="C14" s="86">
        <f>C12*10%</f>
        <v>0.56500000000000006</v>
      </c>
      <c r="D14" s="87">
        <f>D12*10%</f>
        <v>-5.5979999999999999</v>
      </c>
      <c r="E14" s="87">
        <f>E12*10%</f>
        <v>13.597000000000001</v>
      </c>
      <c r="F14" s="87">
        <f>F12*10%</f>
        <v>12.519</v>
      </c>
      <c r="G14" s="87">
        <f>G12*10%</f>
        <v>12.519</v>
      </c>
      <c r="H14" s="87">
        <f t="shared" si="0"/>
        <v>-6.676000000000001</v>
      </c>
    </row>
    <row r="15" spans="1:26" s="77" customFormat="1" ht="23.25" customHeight="1" x14ac:dyDescent="0.25">
      <c r="A15" s="155" t="s">
        <v>42</v>
      </c>
      <c r="B15" s="156"/>
      <c r="C15" s="73">
        <v>3.45</v>
      </c>
      <c r="D15" s="87">
        <v>-34.56</v>
      </c>
      <c r="E15" s="87">
        <v>83.03</v>
      </c>
      <c r="F15" s="87">
        <v>76.44</v>
      </c>
      <c r="G15" s="87">
        <f>F15</f>
        <v>76.44</v>
      </c>
      <c r="H15" s="87">
        <f t="shared" si="0"/>
        <v>-41.150000000000006</v>
      </c>
    </row>
    <row r="16" spans="1:26" s="77" customFormat="1" x14ac:dyDescent="0.25">
      <c r="A16" s="84" t="s">
        <v>66</v>
      </c>
      <c r="B16" s="85"/>
      <c r="C16" s="86">
        <f>C15-C17</f>
        <v>3.105</v>
      </c>
      <c r="D16" s="87">
        <f>D15-D17</f>
        <v>-31.104000000000003</v>
      </c>
      <c r="E16" s="87">
        <f>E15-E17</f>
        <v>74.727000000000004</v>
      </c>
      <c r="F16" s="87">
        <f>F15-F17</f>
        <v>68.795999999999992</v>
      </c>
      <c r="G16" s="87">
        <f>G15-G17</f>
        <v>68.795999999999992</v>
      </c>
      <c r="H16" s="87">
        <f t="shared" si="0"/>
        <v>-37.035000000000011</v>
      </c>
    </row>
    <row r="17" spans="1:14" s="77" customFormat="1" ht="15" customHeight="1" x14ac:dyDescent="0.25">
      <c r="A17" s="153" t="s">
        <v>67</v>
      </c>
      <c r="B17" s="154"/>
      <c r="C17" s="86">
        <f>C15*10%</f>
        <v>0.34500000000000003</v>
      </c>
      <c r="D17" s="87">
        <f>D15*10%</f>
        <v>-3.4560000000000004</v>
      </c>
      <c r="E17" s="87">
        <f>E15*10%</f>
        <v>8.3030000000000008</v>
      </c>
      <c r="F17" s="87">
        <f>F15*10%</f>
        <v>7.6440000000000001</v>
      </c>
      <c r="G17" s="87">
        <f>G15*10%</f>
        <v>7.6440000000000001</v>
      </c>
      <c r="H17" s="87">
        <f t="shared" si="0"/>
        <v>-4.1150000000000011</v>
      </c>
    </row>
    <row r="18" spans="1:14" s="77" customFormat="1" ht="12" customHeight="1" x14ac:dyDescent="0.25">
      <c r="A18" s="155" t="s">
        <v>49</v>
      </c>
      <c r="B18" s="156"/>
      <c r="C18" s="79">
        <v>2.37</v>
      </c>
      <c r="D18" s="87">
        <v>-23.47</v>
      </c>
      <c r="E18" s="87">
        <v>57.04</v>
      </c>
      <c r="F18" s="87">
        <v>52.51</v>
      </c>
      <c r="G18" s="87">
        <f>F18</f>
        <v>52.51</v>
      </c>
      <c r="H18" s="87">
        <f t="shared" si="0"/>
        <v>-28</v>
      </c>
    </row>
    <row r="19" spans="1:14" s="77" customFormat="1" ht="13.5" customHeight="1" x14ac:dyDescent="0.25">
      <c r="A19" s="84" t="s">
        <v>66</v>
      </c>
      <c r="B19" s="85"/>
      <c r="C19" s="86">
        <f>C18-C20</f>
        <v>2.133</v>
      </c>
      <c r="D19" s="87">
        <f>D18-D20</f>
        <v>-21.122999999999998</v>
      </c>
      <c r="E19" s="87">
        <f>E18-E20</f>
        <v>51.335999999999999</v>
      </c>
      <c r="F19" s="87">
        <f>F18-F20</f>
        <v>47.259</v>
      </c>
      <c r="G19" s="87">
        <f>G18-G20</f>
        <v>47.259</v>
      </c>
      <c r="H19" s="87">
        <f t="shared" si="0"/>
        <v>-25.199999999999996</v>
      </c>
      <c r="N19" s="77" t="s">
        <v>121</v>
      </c>
    </row>
    <row r="20" spans="1:14" s="77" customFormat="1" ht="12.75" customHeight="1" x14ac:dyDescent="0.25">
      <c r="A20" s="153" t="s">
        <v>67</v>
      </c>
      <c r="B20" s="154"/>
      <c r="C20" s="86">
        <f>C18*10%</f>
        <v>0.23700000000000002</v>
      </c>
      <c r="D20" s="87">
        <f>D18*10%</f>
        <v>-2.347</v>
      </c>
      <c r="E20" s="87">
        <f>E18*10%</f>
        <v>5.7040000000000006</v>
      </c>
      <c r="F20" s="87">
        <f>F18*10%</f>
        <v>5.2510000000000003</v>
      </c>
      <c r="G20" s="87">
        <f>G18*10%</f>
        <v>5.2510000000000003</v>
      </c>
      <c r="H20" s="87">
        <f t="shared" si="0"/>
        <v>-2.8000000000000003</v>
      </c>
    </row>
    <row r="21" spans="1:14" s="77" customFormat="1" ht="14.25" customHeight="1" x14ac:dyDescent="0.25">
      <c r="A21" s="88" t="s">
        <v>70</v>
      </c>
      <c r="B21" s="89"/>
      <c r="C21" s="73">
        <v>4.3600000000000003</v>
      </c>
      <c r="D21" s="87">
        <v>-34.630000000000003</v>
      </c>
      <c r="E21" s="87">
        <v>104.21</v>
      </c>
      <c r="F21" s="87">
        <v>94.94</v>
      </c>
      <c r="G21" s="87">
        <f>F21</f>
        <v>94.94</v>
      </c>
      <c r="H21" s="87">
        <f t="shared" si="0"/>
        <v>-43.9</v>
      </c>
    </row>
    <row r="22" spans="1:14" s="77" customFormat="1" ht="14.25" customHeight="1" x14ac:dyDescent="0.25">
      <c r="A22" s="84" t="s">
        <v>66</v>
      </c>
      <c r="B22" s="85"/>
      <c r="C22" s="86">
        <f>C21-C23</f>
        <v>3.9240000000000004</v>
      </c>
      <c r="D22" s="87">
        <f>D21-D23</f>
        <v>-31.167000000000002</v>
      </c>
      <c r="E22" s="87">
        <f>E21-E23</f>
        <v>93.788999999999987</v>
      </c>
      <c r="F22" s="87">
        <f>F21-F23</f>
        <v>85.445999999999998</v>
      </c>
      <c r="G22" s="87">
        <f>G21-G23</f>
        <v>85.445999999999998</v>
      </c>
      <c r="H22" s="87">
        <f t="shared" si="0"/>
        <v>-39.509999999999991</v>
      </c>
    </row>
    <row r="23" spans="1:14" s="77" customFormat="1" x14ac:dyDescent="0.25">
      <c r="A23" s="153" t="s">
        <v>67</v>
      </c>
      <c r="B23" s="154"/>
      <c r="C23" s="86">
        <f>C21*10%</f>
        <v>0.43600000000000005</v>
      </c>
      <c r="D23" s="87">
        <f>D21*10%</f>
        <v>-3.4630000000000005</v>
      </c>
      <c r="E23" s="87">
        <f>E21*10%</f>
        <v>10.420999999999999</v>
      </c>
      <c r="F23" s="87">
        <f>F21*10%</f>
        <v>9.4939999999999998</v>
      </c>
      <c r="G23" s="87">
        <f>G21*10%</f>
        <v>9.4939999999999998</v>
      </c>
      <c r="H23" s="87">
        <f t="shared" si="0"/>
        <v>-4.3900000000000006</v>
      </c>
    </row>
    <row r="24" spans="1:14" s="77" customFormat="1" ht="14.25" customHeight="1" x14ac:dyDescent="0.25">
      <c r="A24" s="146" t="s">
        <v>43</v>
      </c>
      <c r="B24" s="160"/>
      <c r="C24" s="73">
        <v>5.29</v>
      </c>
      <c r="D24" s="72">
        <v>-123.62</v>
      </c>
      <c r="E24" s="72">
        <v>127.31</v>
      </c>
      <c r="F24" s="72">
        <v>117.21</v>
      </c>
      <c r="G24" s="90">
        <f>G25+G26</f>
        <v>11.721</v>
      </c>
      <c r="H24" s="72">
        <f>F24-E24-G24+D24+F24</f>
        <v>-28.231000000000009</v>
      </c>
    </row>
    <row r="25" spans="1:14" s="77" customFormat="1" ht="15.75" customHeight="1" x14ac:dyDescent="0.25">
      <c r="A25" s="84" t="s">
        <v>69</v>
      </c>
      <c r="B25" s="85"/>
      <c r="C25" s="86">
        <f>C24-C26</f>
        <v>4.7610000000000001</v>
      </c>
      <c r="D25" s="87">
        <v>-120.85</v>
      </c>
      <c r="E25" s="87">
        <f>E24-E26</f>
        <v>114.57900000000001</v>
      </c>
      <c r="F25" s="87">
        <f>F24-F26</f>
        <v>105.48899999999999</v>
      </c>
      <c r="G25" s="91">
        <f>G52</f>
        <v>0</v>
      </c>
      <c r="H25" s="87">
        <f>F25-E25-G25+D25+F25</f>
        <v>-24.451000000000008</v>
      </c>
    </row>
    <row r="26" spans="1:14" s="77" customFormat="1" ht="12.75" customHeight="1" x14ac:dyDescent="0.25">
      <c r="A26" s="153" t="s">
        <v>67</v>
      </c>
      <c r="B26" s="154"/>
      <c r="C26" s="86">
        <f>C24*10%</f>
        <v>0.52900000000000003</v>
      </c>
      <c r="D26" s="87">
        <v>-2.76</v>
      </c>
      <c r="E26" s="87">
        <f>E24*10%</f>
        <v>12.731000000000002</v>
      </c>
      <c r="F26" s="87">
        <f>F24*10%</f>
        <v>11.721</v>
      </c>
      <c r="G26" s="87">
        <f>F26</f>
        <v>11.721</v>
      </c>
      <c r="H26" s="87">
        <f>F26-E26-G26+D26+F26</f>
        <v>-3.7700000000000014</v>
      </c>
    </row>
    <row r="27" spans="1:14" s="77" customFormat="1" ht="7.5" customHeight="1" x14ac:dyDescent="0.25">
      <c r="A27" s="115"/>
      <c r="B27" s="116"/>
      <c r="C27" s="86"/>
      <c r="D27" s="87"/>
      <c r="E27" s="87"/>
      <c r="F27" s="87"/>
      <c r="G27" s="87"/>
      <c r="H27" s="87"/>
    </row>
    <row r="28" spans="1:14" s="4" customFormat="1" ht="12.75" customHeight="1" x14ac:dyDescent="0.25">
      <c r="A28" s="158" t="s">
        <v>122</v>
      </c>
      <c r="B28" s="159"/>
      <c r="C28" s="73"/>
      <c r="D28" s="72">
        <v>-6.02</v>
      </c>
      <c r="E28" s="73">
        <f>E30+E31+E32+E33</f>
        <v>25</v>
      </c>
      <c r="F28" s="73">
        <f>F30+F31+F32+F33</f>
        <v>23.59</v>
      </c>
      <c r="G28" s="73">
        <f>G30+G31+G32+G33</f>
        <v>23.59</v>
      </c>
      <c r="H28" s="72">
        <f>F28-E28-G28+D28+F28</f>
        <v>-7.43</v>
      </c>
    </row>
    <row r="29" spans="1:14" ht="12.75" customHeight="1" x14ac:dyDescent="0.25">
      <c r="A29" s="84" t="s">
        <v>123</v>
      </c>
      <c r="B29" s="112"/>
      <c r="C29" s="86"/>
      <c r="D29" s="87"/>
      <c r="E29" s="86"/>
      <c r="F29" s="86"/>
      <c r="G29" s="111"/>
      <c r="H29" s="72"/>
    </row>
    <row r="30" spans="1:14" ht="12.75" customHeight="1" x14ac:dyDescent="0.25">
      <c r="A30" s="155" t="s">
        <v>124</v>
      </c>
      <c r="B30" s="156"/>
      <c r="C30" s="86"/>
      <c r="D30" s="87">
        <v>-0.36</v>
      </c>
      <c r="E30" s="86">
        <v>2.31</v>
      </c>
      <c r="F30" s="86">
        <v>2.12</v>
      </c>
      <c r="G30" s="111">
        <f>F30</f>
        <v>2.12</v>
      </c>
      <c r="H30" s="87">
        <f t="shared" ref="H30:H33" si="1">F30-E30-G30+D30+F30</f>
        <v>-0.54999999999999982</v>
      </c>
    </row>
    <row r="31" spans="1:14" ht="12.75" customHeight="1" x14ac:dyDescent="0.25">
      <c r="A31" s="155" t="s">
        <v>125</v>
      </c>
      <c r="B31" s="156"/>
      <c r="C31" s="86"/>
      <c r="D31" s="87">
        <v>-1.67</v>
      </c>
      <c r="E31" s="86">
        <v>10.029999999999999</v>
      </c>
      <c r="F31" s="86">
        <v>9.23</v>
      </c>
      <c r="G31" s="111">
        <f t="shared" ref="G31:G33" si="2">F31</f>
        <v>9.23</v>
      </c>
      <c r="H31" s="87">
        <f t="shared" si="1"/>
        <v>-2.4699999999999989</v>
      </c>
    </row>
    <row r="32" spans="1:14" ht="12.75" customHeight="1" x14ac:dyDescent="0.25">
      <c r="A32" s="155" t="s">
        <v>126</v>
      </c>
      <c r="B32" s="156"/>
      <c r="C32" s="86"/>
      <c r="D32" s="87">
        <v>-3.77</v>
      </c>
      <c r="E32" s="86">
        <v>10.46</v>
      </c>
      <c r="F32" s="86">
        <v>10.25</v>
      </c>
      <c r="G32" s="111">
        <f t="shared" si="2"/>
        <v>10.25</v>
      </c>
      <c r="H32" s="87">
        <f t="shared" si="1"/>
        <v>-3.9800000000000004</v>
      </c>
    </row>
    <row r="33" spans="1:26" ht="12.75" customHeight="1" x14ac:dyDescent="0.25">
      <c r="A33" s="155" t="s">
        <v>127</v>
      </c>
      <c r="B33" s="156"/>
      <c r="C33" s="86"/>
      <c r="D33" s="87">
        <v>-0.22</v>
      </c>
      <c r="E33" s="86">
        <v>2.2000000000000002</v>
      </c>
      <c r="F33" s="86">
        <v>1.99</v>
      </c>
      <c r="G33" s="111">
        <f t="shared" si="2"/>
        <v>1.99</v>
      </c>
      <c r="H33" s="87">
        <f t="shared" si="1"/>
        <v>-0.43000000000000038</v>
      </c>
    </row>
    <row r="34" spans="1:26" s="96" customFormat="1" ht="11.25" customHeight="1" x14ac:dyDescent="0.25">
      <c r="A34" s="148" t="s">
        <v>111</v>
      </c>
      <c r="B34" s="149"/>
      <c r="C34" s="92"/>
      <c r="D34" s="93"/>
      <c r="E34" s="94">
        <f>E8+E24+E28</f>
        <v>532.55999999999995</v>
      </c>
      <c r="F34" s="94">
        <f t="shared" ref="F34:G34" si="3">F8+F24+F28</f>
        <v>489.87999999999994</v>
      </c>
      <c r="G34" s="94">
        <f t="shared" si="3"/>
        <v>384.39099999999996</v>
      </c>
      <c r="H34" s="94"/>
    </row>
    <row r="35" spans="1:26" s="96" customFormat="1" ht="11.25" customHeight="1" x14ac:dyDescent="0.25">
      <c r="A35" s="97" t="s">
        <v>112</v>
      </c>
      <c r="B35" s="98"/>
      <c r="C35" s="92"/>
      <c r="D35" s="93"/>
      <c r="E35" s="94"/>
      <c r="F35" s="94"/>
      <c r="G35" s="95"/>
      <c r="H35" s="94"/>
    </row>
    <row r="36" spans="1:26" s="99" customFormat="1" ht="26.25" customHeight="1" x14ac:dyDescent="0.25">
      <c r="A36" s="150" t="s">
        <v>107</v>
      </c>
      <c r="B36" s="151"/>
      <c r="C36" s="92"/>
      <c r="D36" s="93">
        <v>39.409999999999997</v>
      </c>
      <c r="E36" s="94">
        <v>8.51</v>
      </c>
      <c r="F36" s="94">
        <v>8.51</v>
      </c>
      <c r="G36" s="95">
        <f>G37</f>
        <v>1.4467000000000001</v>
      </c>
      <c r="H36" s="72">
        <f>F36-E36-G36+D36+F36</f>
        <v>46.473299999999995</v>
      </c>
    </row>
    <row r="37" spans="1:26" s="99" customFormat="1" ht="12.75" customHeight="1" x14ac:dyDescent="0.25">
      <c r="A37" s="100" t="s">
        <v>71</v>
      </c>
      <c r="B37" s="101"/>
      <c r="C37" s="102"/>
      <c r="D37" s="102">
        <v>0</v>
      </c>
      <c r="E37" s="103">
        <f>E36*17%</f>
        <v>1.4467000000000001</v>
      </c>
      <c r="F37" s="103">
        <f>F36*17%</f>
        <v>1.4467000000000001</v>
      </c>
      <c r="G37" s="104">
        <f>F37</f>
        <v>1.4467000000000001</v>
      </c>
      <c r="H37" s="94">
        <f>D37+F37-G37</f>
        <v>0</v>
      </c>
    </row>
    <row r="38" spans="1:26" s="99" customFormat="1" ht="26.25" customHeight="1" x14ac:dyDescent="0.25">
      <c r="A38" s="150" t="s">
        <v>128</v>
      </c>
      <c r="B38" s="151"/>
      <c r="C38" s="92">
        <v>400</v>
      </c>
      <c r="D38" s="93">
        <v>7.96</v>
      </c>
      <c r="E38" s="94">
        <v>4.8</v>
      </c>
      <c r="F38" s="94">
        <v>4.8</v>
      </c>
      <c r="G38" s="95">
        <f>G39</f>
        <v>0.81600000000000006</v>
      </c>
      <c r="H38" s="72">
        <f>F38-E38-G38+D38+F38</f>
        <v>11.943999999999999</v>
      </c>
      <c r="J38" s="119"/>
    </row>
    <row r="39" spans="1:26" s="99" customFormat="1" ht="12.75" customHeight="1" x14ac:dyDescent="0.25">
      <c r="A39" s="100" t="s">
        <v>71</v>
      </c>
      <c r="B39" s="101"/>
      <c r="C39" s="102"/>
      <c r="D39" s="102">
        <v>0</v>
      </c>
      <c r="E39" s="103">
        <f>E38*17%</f>
        <v>0.81600000000000006</v>
      </c>
      <c r="F39" s="103">
        <f>F38*17%</f>
        <v>0.81600000000000006</v>
      </c>
      <c r="G39" s="104">
        <f>F39</f>
        <v>0.81600000000000006</v>
      </c>
      <c r="H39" s="94">
        <f>D39+F39-G39</f>
        <v>0</v>
      </c>
    </row>
    <row r="40" spans="1:26" s="99" customFormat="1" ht="12.75" customHeight="1" x14ac:dyDescent="0.25">
      <c r="A40" s="100"/>
      <c r="B40" s="101"/>
      <c r="C40" s="102"/>
      <c r="D40" s="102"/>
      <c r="E40" s="103"/>
      <c r="F40" s="103"/>
      <c r="G40" s="104"/>
      <c r="H40" s="94"/>
    </row>
    <row r="41" spans="1:26" s="105" customFormat="1" ht="14.25" customHeight="1" x14ac:dyDescent="0.25">
      <c r="A41" s="146" t="s">
        <v>113</v>
      </c>
      <c r="B41" s="147"/>
      <c r="C41" s="73"/>
      <c r="D41" s="82"/>
      <c r="E41" s="72">
        <f>E36+E38</f>
        <v>13.309999999999999</v>
      </c>
      <c r="F41" s="72">
        <f>F36+F38</f>
        <v>13.309999999999999</v>
      </c>
      <c r="G41" s="72">
        <f>G36+G38</f>
        <v>2.2627000000000002</v>
      </c>
      <c r="H41" s="72"/>
    </row>
    <row r="42" spans="1:26" s="77" customFormat="1" x14ac:dyDescent="0.25">
      <c r="A42" s="106" t="s">
        <v>114</v>
      </c>
      <c r="B42" s="107"/>
      <c r="C42" s="73"/>
      <c r="D42" s="82"/>
      <c r="E42" s="73">
        <f>E34+E41</f>
        <v>545.86999999999989</v>
      </c>
      <c r="F42" s="73">
        <f>F34+F41</f>
        <v>503.18999999999994</v>
      </c>
      <c r="G42" s="73">
        <f>G34+G41</f>
        <v>386.65369999999996</v>
      </c>
      <c r="H42" s="72"/>
    </row>
    <row r="43" spans="1:26" s="77" customFormat="1" ht="23.25" x14ac:dyDescent="0.25">
      <c r="A43" s="108" t="s">
        <v>115</v>
      </c>
      <c r="B43" s="109"/>
      <c r="C43" s="73"/>
      <c r="D43" s="72">
        <f>D3</f>
        <v>-230.89999999999998</v>
      </c>
      <c r="E43" s="73"/>
      <c r="F43" s="73"/>
      <c r="G43" s="73"/>
      <c r="H43" s="72">
        <f>F42-E42+D43+F42-G42</f>
        <v>-157.04369999999994</v>
      </c>
    </row>
    <row r="44" spans="1:26" s="77" customFormat="1" ht="21.75" customHeight="1" x14ac:dyDescent="0.25">
      <c r="A44" s="137" t="s">
        <v>134</v>
      </c>
      <c r="B44" s="137"/>
      <c r="C44" s="70"/>
      <c r="D44" s="70"/>
      <c r="E44" s="72"/>
      <c r="F44" s="73"/>
      <c r="G44" s="73"/>
      <c r="H44" s="74">
        <f>H45+H46+0.01</f>
        <v>-157.0437</v>
      </c>
      <c r="I44" s="76"/>
      <c r="J44" s="113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s="77" customFormat="1" ht="14.25" customHeight="1" x14ac:dyDescent="0.25">
      <c r="A45" s="137" t="s">
        <v>116</v>
      </c>
      <c r="B45" s="157"/>
      <c r="C45" s="70"/>
      <c r="D45" s="70"/>
      <c r="E45" s="72"/>
      <c r="F45" s="73"/>
      <c r="G45" s="73"/>
      <c r="H45" s="74">
        <f>H36+H38</f>
        <v>58.417299999999997</v>
      </c>
      <c r="I45" s="76"/>
      <c r="J45" s="76"/>
      <c r="K45" s="113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s="77" customFormat="1" ht="12.75" customHeight="1" x14ac:dyDescent="0.25">
      <c r="A46" s="137" t="s">
        <v>117</v>
      </c>
      <c r="B46" s="157"/>
      <c r="C46" s="70"/>
      <c r="D46" s="70"/>
      <c r="E46" s="72"/>
      <c r="F46" s="73"/>
      <c r="G46" s="73"/>
      <c r="H46" s="74">
        <f>H8+H24+H28</f>
        <v>-215.471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4" customFormat="1" x14ac:dyDescent="0.25">
      <c r="A47" s="144"/>
      <c r="B47" s="145"/>
      <c r="C47" s="145"/>
      <c r="D47" s="145"/>
      <c r="E47" s="145"/>
      <c r="F47" s="145"/>
      <c r="G47" s="145"/>
      <c r="H47" s="145"/>
    </row>
    <row r="48" spans="1:26" s="4" customFormat="1" ht="30" customHeight="1" x14ac:dyDescent="0.25">
      <c r="A48" s="68"/>
      <c r="B48" s="69"/>
      <c r="C48" s="69"/>
      <c r="D48" s="69"/>
      <c r="E48" s="69"/>
      <c r="F48" s="69"/>
      <c r="G48" s="69"/>
      <c r="H48" s="69"/>
    </row>
    <row r="49" spans="1:8" x14ac:dyDescent="0.25">
      <c r="A49" s="19" t="s">
        <v>135</v>
      </c>
      <c r="D49" s="21"/>
      <c r="E49" s="21"/>
      <c r="F49" s="21"/>
      <c r="G49" s="21"/>
    </row>
    <row r="50" spans="1:8" x14ac:dyDescent="0.25">
      <c r="A50" s="141" t="s">
        <v>52</v>
      </c>
      <c r="B50" s="152"/>
      <c r="C50" s="152"/>
      <c r="D50" s="124"/>
      <c r="E50" s="28" t="s">
        <v>53</v>
      </c>
      <c r="F50" s="28" t="s">
        <v>54</v>
      </c>
      <c r="G50" s="28" t="s">
        <v>55</v>
      </c>
      <c r="H50" s="118" t="s">
        <v>136</v>
      </c>
    </row>
    <row r="51" spans="1:8" x14ac:dyDescent="0.25">
      <c r="A51" s="141" t="s">
        <v>51</v>
      </c>
      <c r="B51" s="142"/>
      <c r="C51" s="142"/>
      <c r="D51" s="143"/>
      <c r="E51" s="29"/>
      <c r="F51" s="28"/>
      <c r="G51" s="30"/>
      <c r="H51" s="6"/>
    </row>
    <row r="52" spans="1:8" s="4" customFormat="1" x14ac:dyDescent="0.25">
      <c r="A52" s="165" t="s">
        <v>7</v>
      </c>
      <c r="B52" s="166"/>
      <c r="C52" s="166"/>
      <c r="D52" s="167"/>
      <c r="E52" s="54"/>
      <c r="F52" s="55"/>
      <c r="G52" s="56"/>
      <c r="H52" s="114"/>
    </row>
    <row r="53" spans="1:8" s="4" customFormat="1" x14ac:dyDescent="0.25">
      <c r="A53" s="57"/>
      <c r="B53" s="58"/>
      <c r="C53" s="58"/>
      <c r="D53" s="58"/>
      <c r="E53" s="59"/>
      <c r="F53" s="36"/>
      <c r="G53" s="60"/>
    </row>
    <row r="54" spans="1:8" x14ac:dyDescent="0.25">
      <c r="A54" s="19" t="s">
        <v>44</v>
      </c>
      <c r="D54" s="21"/>
      <c r="E54" s="21"/>
      <c r="F54" s="21"/>
      <c r="G54" s="21"/>
    </row>
    <row r="55" spans="1:8" x14ac:dyDescent="0.25">
      <c r="A55" s="19" t="s">
        <v>45</v>
      </c>
      <c r="D55" s="21"/>
      <c r="E55" s="21"/>
      <c r="F55" s="21"/>
      <c r="G55" s="21"/>
    </row>
    <row r="56" spans="1:8" ht="24.75" customHeight="1" x14ac:dyDescent="0.25">
      <c r="A56" s="141" t="s">
        <v>57</v>
      </c>
      <c r="B56" s="152"/>
      <c r="C56" s="152"/>
      <c r="D56" s="152"/>
      <c r="E56" s="124"/>
      <c r="F56" s="31" t="s">
        <v>54</v>
      </c>
      <c r="G56" s="16" t="s">
        <v>56</v>
      </c>
    </row>
    <row r="57" spans="1:8" x14ac:dyDescent="0.25">
      <c r="A57" s="141" t="s">
        <v>51</v>
      </c>
      <c r="B57" s="152"/>
      <c r="C57" s="152"/>
      <c r="D57" s="152"/>
      <c r="E57" s="124"/>
      <c r="F57" s="28"/>
      <c r="G57" s="28">
        <v>0</v>
      </c>
    </row>
    <row r="58" spans="1:8" x14ac:dyDescent="0.25">
      <c r="A58" s="33"/>
      <c r="B58" s="34"/>
      <c r="C58" s="40"/>
      <c r="D58" s="34"/>
      <c r="E58" s="34"/>
      <c r="F58" s="35"/>
      <c r="G58" s="35"/>
    </row>
    <row r="59" spans="1:8" x14ac:dyDescent="0.25">
      <c r="A59" s="36"/>
      <c r="B59" s="37"/>
      <c r="C59" s="41"/>
      <c r="D59" s="38"/>
      <c r="E59" s="35"/>
      <c r="F59" s="35"/>
      <c r="G59" s="35"/>
    </row>
    <row r="60" spans="1:8" x14ac:dyDescent="0.25">
      <c r="A60" s="4" t="s">
        <v>108</v>
      </c>
      <c r="E60" s="32"/>
      <c r="F60" s="61"/>
      <c r="G60" s="32"/>
    </row>
    <row r="61" spans="1:8" x14ac:dyDescent="0.25">
      <c r="A61" s="19" t="s">
        <v>137</v>
      </c>
      <c r="B61" s="62"/>
      <c r="C61" s="63"/>
      <c r="D61" s="19"/>
      <c r="E61" s="32"/>
      <c r="F61" s="61"/>
      <c r="G61" s="32"/>
    </row>
    <row r="62" spans="1:8" ht="42" customHeight="1" x14ac:dyDescent="0.25">
      <c r="A62" s="164" t="s">
        <v>138</v>
      </c>
      <c r="B62" s="164"/>
      <c r="C62" s="164"/>
      <c r="D62" s="164"/>
      <c r="E62" s="164"/>
      <c r="F62" s="164"/>
      <c r="G62" s="164"/>
    </row>
    <row r="64" spans="1:8" x14ac:dyDescent="0.25">
      <c r="A64" s="4" t="s">
        <v>72</v>
      </c>
      <c r="B64" s="52"/>
      <c r="C64" s="53"/>
      <c r="D64" s="4"/>
      <c r="E64" s="4" t="s">
        <v>73</v>
      </c>
      <c r="F64" s="4"/>
    </row>
    <row r="65" spans="1:6" x14ac:dyDescent="0.25">
      <c r="A65" s="4" t="s">
        <v>74</v>
      </c>
      <c r="B65" s="52"/>
      <c r="C65" s="53"/>
      <c r="D65" s="4"/>
      <c r="E65" s="4"/>
      <c r="F65" s="4"/>
    </row>
    <row r="66" spans="1:6" ht="15.75" customHeight="1" x14ac:dyDescent="0.25">
      <c r="A66" s="4" t="s">
        <v>81</v>
      </c>
      <c r="B66" s="52"/>
      <c r="C66" s="53"/>
      <c r="D66" s="4"/>
      <c r="E66" s="4"/>
      <c r="F66" s="4"/>
    </row>
    <row r="68" spans="1:6" x14ac:dyDescent="0.25">
      <c r="A68" s="65" t="s">
        <v>75</v>
      </c>
      <c r="B68" s="66"/>
      <c r="C68" s="67"/>
    </row>
    <row r="69" spans="1:6" x14ac:dyDescent="0.25">
      <c r="A69" s="65" t="s">
        <v>76</v>
      </c>
      <c r="B69" s="66"/>
      <c r="C69" s="67" t="s">
        <v>25</v>
      </c>
    </row>
    <row r="70" spans="1:6" x14ac:dyDescent="0.25">
      <c r="A70" s="65" t="s">
        <v>77</v>
      </c>
      <c r="B70" s="66"/>
      <c r="C70" s="67" t="s">
        <v>78</v>
      </c>
    </row>
    <row r="71" spans="1:6" x14ac:dyDescent="0.25">
      <c r="A71" s="65" t="s">
        <v>79</v>
      </c>
      <c r="B71" s="66"/>
      <c r="C71" s="67" t="s">
        <v>80</v>
      </c>
    </row>
  </sheetData>
  <mergeCells count="36">
    <mergeCell ref="A30:B30"/>
    <mergeCell ref="A31:B31"/>
    <mergeCell ref="A32:B32"/>
    <mergeCell ref="A33:B33"/>
    <mergeCell ref="A62:G62"/>
    <mergeCell ref="A52:D52"/>
    <mergeCell ref="A56:E56"/>
    <mergeCell ref="A57:E57"/>
    <mergeCell ref="A45:B45"/>
    <mergeCell ref="A46:B46"/>
    <mergeCell ref="A7:B7"/>
    <mergeCell ref="A8:B8"/>
    <mergeCell ref="A10:B10"/>
    <mergeCell ref="A11:H11"/>
    <mergeCell ref="A12:B12"/>
    <mergeCell ref="A23:B23"/>
    <mergeCell ref="A24:B24"/>
    <mergeCell ref="A26:B26"/>
    <mergeCell ref="A14:B14"/>
    <mergeCell ref="A15:B15"/>
    <mergeCell ref="A3:B3"/>
    <mergeCell ref="A6:H6"/>
    <mergeCell ref="A51:D51"/>
    <mergeCell ref="A47:H47"/>
    <mergeCell ref="A41:B41"/>
    <mergeCell ref="A44:B44"/>
    <mergeCell ref="A34:B34"/>
    <mergeCell ref="A36:B36"/>
    <mergeCell ref="A50:D50"/>
    <mergeCell ref="A17:B17"/>
    <mergeCell ref="A18:B18"/>
    <mergeCell ref="A20:B20"/>
    <mergeCell ref="A38:B38"/>
    <mergeCell ref="A4:B4"/>
    <mergeCell ref="A5:B5"/>
    <mergeCell ref="A28:B28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2019-02-11T01:43:04Z</cp:lastPrinted>
  <dcterms:created xsi:type="dcterms:W3CDTF">2013-02-18T04:38:06Z</dcterms:created>
  <dcterms:modified xsi:type="dcterms:W3CDTF">2019-02-11T23:55:30Z</dcterms:modified>
</cp:coreProperties>
</file>