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лексей\Desktop\Отчеты 2018г МКД - делала Настя\Отчеты,18г заполнить только ПТО\УК-0\"/>
    </mc:Choice>
  </mc:AlternateContent>
  <bookViews>
    <workbookView xWindow="360" yWindow="30" windowWidth="11355" windowHeight="5280"/>
  </bookViews>
  <sheets>
    <sheet name="УК" sheetId="1" r:id="rId1"/>
    <sheet name="Лист2" sheetId="8" r:id="rId2"/>
  </sheets>
  <calcPr calcId="152511" concurrentCalc="0"/>
</workbook>
</file>

<file path=xl/calcChain.xml><?xml version="1.0" encoding="utf-8"?>
<calcChain xmlns="http://schemas.openxmlformats.org/spreadsheetml/2006/main">
  <c r="H44" i="8" l="1"/>
  <c r="H43" i="8"/>
  <c r="H46" i="8"/>
  <c r="H45" i="8"/>
  <c r="D4" i="8"/>
  <c r="D5" i="8"/>
  <c r="D3" i="8"/>
  <c r="D43" i="8"/>
  <c r="G42" i="8"/>
  <c r="F42" i="8"/>
  <c r="E42" i="8"/>
  <c r="G41" i="8"/>
  <c r="F41" i="8"/>
  <c r="E41" i="8"/>
  <c r="H39" i="8"/>
  <c r="H29" i="8"/>
  <c r="H25" i="8"/>
  <c r="G25" i="8"/>
  <c r="G27" i="8"/>
  <c r="F27" i="8"/>
  <c r="F26" i="8"/>
  <c r="E38" i="8"/>
  <c r="G39" i="8"/>
  <c r="G40" i="8"/>
  <c r="F40" i="8"/>
  <c r="G55" i="8"/>
  <c r="G26" i="8"/>
  <c r="F8" i="8"/>
  <c r="G8" i="8"/>
  <c r="G31" i="8"/>
  <c r="G32" i="8"/>
  <c r="G33" i="8"/>
  <c r="G34" i="8"/>
  <c r="G29" i="8"/>
  <c r="G35" i="8"/>
  <c r="E8" i="8"/>
  <c r="E29" i="8"/>
  <c r="E35" i="8"/>
  <c r="F29" i="8"/>
  <c r="F35" i="8"/>
  <c r="F38" i="8"/>
  <c r="G38" i="8"/>
  <c r="G37" i="8"/>
  <c r="H8" i="8"/>
  <c r="H31" i="8"/>
  <c r="H32" i="8"/>
  <c r="H33" i="8"/>
  <c r="H34" i="8"/>
  <c r="H37" i="8"/>
  <c r="D10" i="8"/>
  <c r="D9" i="8"/>
  <c r="D14" i="8"/>
  <c r="C8" i="8"/>
  <c r="E27" i="8"/>
  <c r="E26" i="8"/>
  <c r="H26" i="8"/>
  <c r="E40" i="8"/>
  <c r="H40" i="8"/>
  <c r="D13" i="8"/>
  <c r="D17" i="8"/>
  <c r="D16" i="8"/>
  <c r="H27" i="8"/>
  <c r="H38" i="8"/>
  <c r="G21" i="8"/>
  <c r="G18" i="8"/>
  <c r="G15" i="8"/>
  <c r="G12" i="8"/>
  <c r="C23" i="8"/>
  <c r="C22" i="8"/>
  <c r="C27" i="8"/>
  <c r="C26" i="8"/>
  <c r="G23" i="8"/>
  <c r="G22" i="8"/>
  <c r="F23" i="8"/>
  <c r="E23" i="8"/>
  <c r="D23" i="8"/>
  <c r="H23" i="8"/>
  <c r="F22" i="8"/>
  <c r="E22" i="8"/>
  <c r="D22" i="8"/>
  <c r="H22" i="8"/>
  <c r="H21" i="8"/>
  <c r="E20" i="8"/>
  <c r="F20" i="8"/>
  <c r="D20" i="8"/>
  <c r="H20" i="8"/>
  <c r="E19" i="8"/>
  <c r="F19" i="8"/>
  <c r="D19" i="8"/>
  <c r="H19" i="8"/>
  <c r="H18" i="8"/>
  <c r="F17" i="8"/>
  <c r="E17" i="8"/>
  <c r="H17" i="8"/>
  <c r="F16" i="8"/>
  <c r="E16" i="8"/>
  <c r="H16" i="8"/>
  <c r="H15" i="8"/>
  <c r="F14" i="8"/>
  <c r="E14" i="8"/>
  <c r="H14" i="8"/>
  <c r="F13" i="8"/>
  <c r="E13" i="8"/>
  <c r="H13" i="8"/>
  <c r="H12" i="8"/>
  <c r="F10" i="8"/>
  <c r="E10" i="8"/>
  <c r="H10" i="8"/>
  <c r="F9" i="8"/>
  <c r="E9" i="8"/>
  <c r="H9" i="8"/>
  <c r="G20" i="8"/>
  <c r="G19" i="8"/>
  <c r="G17" i="8"/>
  <c r="G16" i="8"/>
  <c r="G14" i="8"/>
  <c r="G13" i="8"/>
  <c r="G10" i="8"/>
  <c r="G9" i="8"/>
  <c r="C20" i="8"/>
  <c r="C19" i="8"/>
  <c r="C17" i="8"/>
  <c r="C16" i="8"/>
  <c r="C14" i="8"/>
  <c r="C13" i="8"/>
  <c r="C10" i="8"/>
  <c r="C9" i="8"/>
</calcChain>
</file>

<file path=xl/comments1.xml><?xml version="1.0" encoding="utf-8"?>
<comments xmlns="http://schemas.openxmlformats.org/spreadsheetml/2006/main">
  <authors>
    <author>BuhFN</author>
  </authors>
  <commentList>
    <comment ref="C37" authorId="0" shapeId="0">
      <text>
        <r>
          <rPr>
            <b/>
            <sz val="8"/>
            <color indexed="81"/>
            <rFont val="Tahoma"/>
            <family val="2"/>
            <charset val="204"/>
          </rPr>
          <t>BuhFN:</t>
        </r>
        <r>
          <rPr>
            <sz val="8"/>
            <color indexed="81"/>
            <rFont val="Tahoma"/>
            <family val="2"/>
            <charset val="204"/>
          </rPr>
          <t xml:space="preserve">
дог от 01.10.14г. (3 месяца) октопус 200руб в месяц
</t>
        </r>
      </text>
    </comment>
  </commentList>
</comments>
</file>

<file path=xl/sharedStrings.xml><?xml version="1.0" encoding="utf-8"?>
<sst xmlns="http://schemas.openxmlformats.org/spreadsheetml/2006/main" count="171" uniqueCount="149">
  <si>
    <t>1</t>
  </si>
  <si>
    <t>2</t>
  </si>
  <si>
    <t>3</t>
  </si>
  <si>
    <t>4</t>
  </si>
  <si>
    <t>6</t>
  </si>
  <si>
    <t>7</t>
  </si>
  <si>
    <t>8</t>
  </si>
  <si>
    <t>ИТОГО:</t>
  </si>
  <si>
    <t>Часть 1.</t>
  </si>
  <si>
    <t>Наименвание юридического лица</t>
  </si>
  <si>
    <t xml:space="preserve">                                                                ул.</t>
  </si>
  <si>
    <t>ФИО руководителя</t>
  </si>
  <si>
    <t>Козлов Владимир Петрович</t>
  </si>
  <si>
    <t>Фактический и юридический адрес</t>
  </si>
  <si>
    <t>690005 г.Владивосток, ул. Светланская, 183</t>
  </si>
  <si>
    <t>Адрес электронной почты:</t>
  </si>
  <si>
    <t>Адрес официального сайта в сети "Интернет"</t>
  </si>
  <si>
    <t>Сведения о членстве в СРО</t>
  </si>
  <si>
    <t>не члены СРО</t>
  </si>
  <si>
    <t>2. Сведения об исполнителях работ по содержанию и обслуживанию дома:</t>
  </si>
  <si>
    <t>наименвание организации исполняющей работы</t>
  </si>
  <si>
    <t>адрес</t>
  </si>
  <si>
    <t>телефон диспетчерской службы</t>
  </si>
  <si>
    <t>ул. Светланская, 183</t>
  </si>
  <si>
    <t>2-222-160</t>
  </si>
  <si>
    <t>Санитарное содержание дома: уборка придомовой территории, уборка лестничных клеток, уборка мусоропровода, уборка контейнерных площадок.</t>
  </si>
  <si>
    <t>Техническое обслуживание общего имущества:</t>
  </si>
  <si>
    <t>2-269-530</t>
  </si>
  <si>
    <t>Вывоз ТБО:</t>
  </si>
  <si>
    <t>Год постройки</t>
  </si>
  <si>
    <t>Количество лифтов</t>
  </si>
  <si>
    <t>Количество этажей</t>
  </si>
  <si>
    <t>Количество подъездов</t>
  </si>
  <si>
    <t>Количество м/ проводов</t>
  </si>
  <si>
    <t>Площадь жилых помещений</t>
  </si>
  <si>
    <t>Площадь не жилых помещений</t>
  </si>
  <si>
    <t>Площадь мест общего пользования</t>
  </si>
  <si>
    <t xml:space="preserve">Аварийное обслуживание: (в рабочие дни с 8-00 до 17-00 часов; </t>
  </si>
  <si>
    <t xml:space="preserve"> праздничные и выходные дни- круглосуточно</t>
  </si>
  <si>
    <t>1.2 Санитарное содержание придом. территории</t>
  </si>
  <si>
    <t>2.Текущий ремонт, всего:</t>
  </si>
  <si>
    <t>Часть 3</t>
  </si>
  <si>
    <t xml:space="preserve"> ООО "Управляющая компания Ленинского района"</t>
  </si>
  <si>
    <t>3. Техническая характеристика дома:</t>
  </si>
  <si>
    <t xml:space="preserve">                       об исполнении договора управления многоквартирным домом </t>
  </si>
  <si>
    <t>1.Сведения об Управляющей компании Ленинского района</t>
  </si>
  <si>
    <t>1.1 Обслуж. общедом. коммуникаций</t>
  </si>
  <si>
    <t xml:space="preserve">     uk-lr.ru</t>
  </si>
  <si>
    <t>Наименование работ</t>
  </si>
  <si>
    <t>период</t>
  </si>
  <si>
    <t>количество</t>
  </si>
  <si>
    <t>сумма снижения, руб.</t>
  </si>
  <si>
    <t>Вид услуги</t>
  </si>
  <si>
    <t xml:space="preserve">                                     ПЕРЕЧЕНЬ УСЛУГ</t>
  </si>
  <si>
    <t>тариф</t>
  </si>
  <si>
    <t>Остат (+) долг (-)          на нач отчет периода</t>
  </si>
  <si>
    <t>Выставлено в квитанциях</t>
  </si>
  <si>
    <t>Факт оплаты</t>
  </si>
  <si>
    <t>Выполнены работы</t>
  </si>
  <si>
    <t>Остат (+) долг (-)          на конец отчет периода</t>
  </si>
  <si>
    <t>1.Содержание жилья, Всего</t>
  </si>
  <si>
    <t>в том числе: услуги подрядчиков</t>
  </si>
  <si>
    <t>услуги по управлению</t>
  </si>
  <si>
    <t>Расшифровка статьи "Содержание жилья" по видам услуг</t>
  </si>
  <si>
    <t>в том числе: на текущий ремонт</t>
  </si>
  <si>
    <t>нет</t>
  </si>
  <si>
    <t>Договор управления</t>
  </si>
  <si>
    <t>1.Количество случаев снижения платы за качество оказываемых  услуг:</t>
  </si>
  <si>
    <t>телефоны:</t>
  </si>
  <si>
    <t>Санитарный отдел-</t>
  </si>
  <si>
    <t>Производственный отдел-</t>
  </si>
  <si>
    <t>Плановый отдел-</t>
  </si>
  <si>
    <t>2-220-388</t>
  </si>
  <si>
    <t>2-265-417</t>
  </si>
  <si>
    <t xml:space="preserve">Генеральный директор </t>
  </si>
  <si>
    <t xml:space="preserve">ООО "Управляющая компания </t>
  </si>
  <si>
    <t>Ленинского района":</t>
  </si>
  <si>
    <t>В.П. Козлов</t>
  </si>
  <si>
    <t>1.3 Вывоз и утилизация ТБО</t>
  </si>
  <si>
    <t>1.4 Сан содерж. л/клеток</t>
  </si>
  <si>
    <t>ООО "Чистый двор"</t>
  </si>
  <si>
    <t>ООО "Эра"</t>
  </si>
  <si>
    <t>2-265-897</t>
  </si>
  <si>
    <t>ук-0</t>
  </si>
  <si>
    <t>uklr2006@mail.ru</t>
  </si>
  <si>
    <t>Свидетельство о гос регистрации юр лица</t>
  </si>
  <si>
    <t>от 27 .04. 2005г. Серия 25 № 01277949</t>
  </si>
  <si>
    <t xml:space="preserve">Контактные телефоны: </t>
  </si>
  <si>
    <t>приемная</t>
  </si>
  <si>
    <t xml:space="preserve">    2-266-571</t>
  </si>
  <si>
    <t>юридический отдел</t>
  </si>
  <si>
    <t xml:space="preserve">    2-223-647 </t>
  </si>
  <si>
    <t>производственный отдел</t>
  </si>
  <si>
    <t xml:space="preserve">    2-220-388</t>
  </si>
  <si>
    <t>экономический отдел</t>
  </si>
  <si>
    <t xml:space="preserve">    2-265-417</t>
  </si>
  <si>
    <t>гл.инженер</t>
  </si>
  <si>
    <t xml:space="preserve">    2-205-087</t>
  </si>
  <si>
    <t>санитарный отдел</t>
  </si>
  <si>
    <t xml:space="preserve">    2-222-160</t>
  </si>
  <si>
    <t>гл.энергетик, инж.по лифтам</t>
  </si>
  <si>
    <t xml:space="preserve">    2-223-142</t>
  </si>
  <si>
    <t>ул. Тунгусская, 8</t>
  </si>
  <si>
    <t>ООО " Экологическое предприятие № 1"</t>
  </si>
  <si>
    <t>№ 31/а по ул.Горная</t>
  </si>
  <si>
    <t>Часть 4</t>
  </si>
  <si>
    <t>Количество проживающих</t>
  </si>
  <si>
    <t>ИТОГО ПО ДОМУ:</t>
  </si>
  <si>
    <t>ПРОЧИЕ УСЛУГИ:</t>
  </si>
  <si>
    <t>ИТОГО ПО ПРОЧИМ УСЛУГАМ:</t>
  </si>
  <si>
    <t>в т.ч. услуги по управлению, налоги</t>
  </si>
  <si>
    <t>Часть 2.( форма 2.8 стандарта раскрытия информации)</t>
  </si>
  <si>
    <t>переплата потребителями</t>
  </si>
  <si>
    <t>задолженность потребителей</t>
  </si>
  <si>
    <t>ВСЕГО ПО ДОМУ:</t>
  </si>
  <si>
    <t>ВСЕГО С УЧЕТОМ ОСТАТКОВ:</t>
  </si>
  <si>
    <t>ООО " Восток Мегаполис "</t>
  </si>
  <si>
    <t>исполнил</t>
  </si>
  <si>
    <t>сум, тыс.руб.</t>
  </si>
  <si>
    <t>3.Коммунальные услуги всего:</t>
  </si>
  <si>
    <t xml:space="preserve">в том числе: </t>
  </si>
  <si>
    <t>ХВС на содержание ОИ МКД</t>
  </si>
  <si>
    <t>ГВС на содержание ОИ МКД</t>
  </si>
  <si>
    <t>Эл.энергия на содержание ОИ МКД</t>
  </si>
  <si>
    <t>Отвед. сточ. вод на содержание ОИ МКД</t>
  </si>
  <si>
    <t xml:space="preserve">                       Отчет ООО "Управляющей компании Ленинского района"  за 2018 г.</t>
  </si>
  <si>
    <t>3 854,00 м2</t>
  </si>
  <si>
    <t>79,80 м2</t>
  </si>
  <si>
    <t>223,30 м2</t>
  </si>
  <si>
    <t>1.Отчет об исполнении договора управления за 2018 г.(тыс.р.)</t>
  </si>
  <si>
    <t>переходящие остатки д/ср-в на начало 01.01. 2018г.</t>
  </si>
  <si>
    <t xml:space="preserve"> начисления и фактическое поступление средств по статьям затрат за 2018 г.(тыс.р.)</t>
  </si>
  <si>
    <t>переходящие остатки д/ср-в на конец 2018г.</t>
  </si>
  <si>
    <t>2. Перечень работ, выполненных по статье " текущий ремонт"  в 2018 году.</t>
  </si>
  <si>
    <t>План по статье "текущий ремонт" на 2019 год</t>
  </si>
  <si>
    <t>5. Текущий ремонт коммуникаций, проходящих через нежилые помещения</t>
  </si>
  <si>
    <t xml:space="preserve">Примечание : В связи с отсутствием  оборудования ПАО "Ростелеком"- произведена корректировка остатков и начислений в 2018г. </t>
  </si>
  <si>
    <t>2 пм</t>
  </si>
  <si>
    <t xml:space="preserve">Аварийная замена канализац. стояка кв. 43, 46, 49 </t>
  </si>
  <si>
    <t>10 пм</t>
  </si>
  <si>
    <t>Замена задвижек ГВС</t>
  </si>
  <si>
    <t>Аварийный ремонт кровли кв. 54, 78</t>
  </si>
  <si>
    <t>117 м2</t>
  </si>
  <si>
    <t>ТСГ</t>
  </si>
  <si>
    <t>Изготовление и установка дверного и оконного бл. выхода на кровлю</t>
  </si>
  <si>
    <t>Управляющая компания предлагает: косметический ремонт подъездов с обновлением системы электроснабжения.  Выполнение необходимых работ возможно за счет дополнительного сбора средств на основании решения общего собрания собственников.</t>
  </si>
  <si>
    <t>200 руб. мес</t>
  </si>
  <si>
    <t>4. Коммуникации на общедомовом имуществе, исполн. ООО ОктопусНет.</t>
  </si>
  <si>
    <t xml:space="preserve">ИСХ. 575/02   от  19.02.2019г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</si>
</sst>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9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sz val="9"/>
      <color theme="10"/>
      <name val="Calibri"/>
      <family val="2"/>
      <charset val="204"/>
    </font>
    <font>
      <u/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color theme="1"/>
      <name val="Arial"/>
      <family val="2"/>
      <charset val="204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64">
    <xf numFmtId="0" fontId="0" fillId="0" borderId="0" xfId="0"/>
    <xf numFmtId="0" fontId="1" fillId="0" borderId="0" xfId="1"/>
    <xf numFmtId="0" fontId="2" fillId="0" borderId="0" xfId="1" applyFont="1"/>
    <xf numFmtId="0" fontId="0" fillId="0" borderId="0" xfId="0" applyFill="1"/>
    <xf numFmtId="0" fontId="4" fillId="0" borderId="0" xfId="0" applyFont="1"/>
    <xf numFmtId="0" fontId="0" fillId="0" borderId="0" xfId="0" applyFill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6" xfId="1" applyFont="1" applyFill="1" applyBorder="1" applyAlignment="1">
      <alignment horizontal="left"/>
    </xf>
    <xf numFmtId="0" fontId="3" fillId="0" borderId="3" xfId="0" applyFont="1" applyBorder="1" applyAlignment="1">
      <alignment horizontal="center" wrapText="1"/>
    </xf>
    <xf numFmtId="0" fontId="3" fillId="0" borderId="1" xfId="0" applyFont="1" applyFill="1" applyBorder="1"/>
    <xf numFmtId="0" fontId="3" fillId="0" borderId="0" xfId="0" applyFont="1" applyBorder="1"/>
    <xf numFmtId="49" fontId="10" fillId="0" borderId="1" xfId="1" applyNumberFormat="1" applyFont="1" applyFill="1" applyBorder="1" applyAlignment="1">
      <alignment horizontal="center"/>
    </xf>
    <xf numFmtId="0" fontId="10" fillId="0" borderId="1" xfId="1" applyFont="1" applyFill="1" applyBorder="1"/>
    <xf numFmtId="0" fontId="10" fillId="0" borderId="1" xfId="1" applyFont="1" applyFill="1" applyBorder="1" applyAlignment="1">
      <alignment wrapText="1"/>
    </xf>
    <xf numFmtId="0" fontId="11" fillId="0" borderId="6" xfId="1" applyFont="1" applyFill="1" applyBorder="1" applyAlignment="1">
      <alignment horizontal="left"/>
    </xf>
    <xf numFmtId="0" fontId="10" fillId="0" borderId="6" xfId="1" applyFont="1" applyFill="1" applyBorder="1" applyAlignment="1">
      <alignment horizontal="left"/>
    </xf>
    <xf numFmtId="0" fontId="3" fillId="0" borderId="1" xfId="0" applyFont="1" applyBorder="1" applyAlignment="1">
      <alignment horizontal="center" wrapText="1"/>
    </xf>
    <xf numFmtId="0" fontId="3" fillId="0" borderId="0" xfId="0" applyFont="1"/>
    <xf numFmtId="0" fontId="9" fillId="0" borderId="0" xfId="0" applyFont="1"/>
    <xf numFmtId="0" fontId="12" fillId="0" borderId="0" xfId="0" applyFont="1"/>
    <xf numFmtId="0" fontId="6" fillId="0" borderId="0" xfId="0" applyFont="1"/>
    <xf numFmtId="0" fontId="8" fillId="0" borderId="0" xfId="0" applyFont="1"/>
    <xf numFmtId="49" fontId="10" fillId="0" borderId="6" xfId="1" applyNumberFormat="1" applyFont="1" applyFill="1" applyBorder="1" applyAlignment="1">
      <alignment horizontal="center"/>
    </xf>
    <xf numFmtId="0" fontId="10" fillId="0" borderId="6" xfId="1" applyFont="1" applyFill="1" applyBorder="1"/>
    <xf numFmtId="0" fontId="10" fillId="0" borderId="1" xfId="1" applyFont="1" applyFill="1" applyBorder="1" applyAlignment="1"/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Border="1" applyAlignment="1"/>
    <xf numFmtId="0" fontId="0" fillId="0" borderId="0" xfId="0" applyBorder="1" applyAlignment="1"/>
    <xf numFmtId="0" fontId="0" fillId="0" borderId="0" xfId="0" applyBorder="1"/>
    <xf numFmtId="0" fontId="11" fillId="0" borderId="2" xfId="1" applyFont="1" applyFill="1" applyBorder="1" applyAlignment="1">
      <alignment horizontal="left" wrapText="1"/>
    </xf>
    <xf numFmtId="0" fontId="11" fillId="0" borderId="4" xfId="1" applyFont="1" applyFill="1" applyBorder="1" applyAlignment="1">
      <alignment horizontal="left" wrapText="1"/>
    </xf>
    <xf numFmtId="0" fontId="11" fillId="0" borderId="5" xfId="1" applyFont="1" applyFill="1" applyBorder="1" applyAlignment="1">
      <alignment horizontal="left" wrapText="1"/>
    </xf>
    <xf numFmtId="0" fontId="16" fillId="0" borderId="1" xfId="0" applyFont="1" applyBorder="1" applyAlignment="1"/>
    <xf numFmtId="0" fontId="16" fillId="0" borderId="1" xfId="0" applyFont="1" applyBorder="1"/>
    <xf numFmtId="0" fontId="16" fillId="0" borderId="1" xfId="0" applyFont="1" applyFill="1" applyBorder="1" applyAlignment="1"/>
    <xf numFmtId="0" fontId="0" fillId="0" borderId="0" xfId="0" applyBorder="1" applyAlignment="1">
      <alignment vertical="center"/>
    </xf>
    <xf numFmtId="0" fontId="0" fillId="0" borderId="0" xfId="0" applyFill="1" applyBorder="1" applyAlignment="1"/>
    <xf numFmtId="2" fontId="0" fillId="0" borderId="0" xfId="0" applyNumberFormat="1"/>
    <xf numFmtId="0" fontId="0" fillId="2" borderId="0" xfId="0" applyFill="1" applyAlignment="1">
      <alignment horizontal="center"/>
    </xf>
    <xf numFmtId="0" fontId="0" fillId="0" borderId="0" xfId="0" applyAlignment="1"/>
    <xf numFmtId="0" fontId="3" fillId="0" borderId="0" xfId="0" applyFont="1" applyFill="1" applyBorder="1" applyAlignment="1">
      <alignment horizontal="center" wrapText="1"/>
    </xf>
    <xf numFmtId="0" fontId="4" fillId="2" borderId="0" xfId="0" applyFont="1" applyFill="1"/>
    <xf numFmtId="0" fontId="0" fillId="2" borderId="0" xfId="0" applyFill="1"/>
    <xf numFmtId="0" fontId="3" fillId="2" borderId="0" xfId="0" applyFont="1" applyFill="1"/>
    <xf numFmtId="0" fontId="9" fillId="2" borderId="1" xfId="0" applyFont="1" applyFill="1" applyBorder="1" applyAlignment="1"/>
    <xf numFmtId="2" fontId="9" fillId="2" borderId="1" xfId="0" applyNumberFormat="1" applyFont="1" applyFill="1" applyBorder="1" applyAlignment="1"/>
    <xf numFmtId="2" fontId="9" fillId="2" borderId="1" xfId="0" applyNumberFormat="1" applyFont="1" applyFill="1" applyBorder="1" applyAlignment="1">
      <alignment horizontal="center"/>
    </xf>
    <xf numFmtId="164" fontId="9" fillId="2" borderId="1" xfId="0" applyNumberFormat="1" applyFont="1" applyFill="1" applyBorder="1" applyAlignment="1">
      <alignment horizontal="center"/>
    </xf>
    <xf numFmtId="2" fontId="9" fillId="2" borderId="1" xfId="0" applyNumberFormat="1" applyFont="1" applyFill="1" applyBorder="1"/>
    <xf numFmtId="164" fontId="9" fillId="2" borderId="1" xfId="0" applyNumberFormat="1" applyFont="1" applyFill="1" applyBorder="1"/>
    <xf numFmtId="0" fontId="9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left"/>
    </xf>
    <xf numFmtId="0" fontId="3" fillId="2" borderId="5" xfId="0" applyFont="1" applyFill="1" applyBorder="1" applyAlignment="1">
      <alignment horizontal="left"/>
    </xf>
    <xf numFmtId="164" fontId="3" fillId="2" borderId="1" xfId="0" applyNumberFormat="1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/>
    <xf numFmtId="0" fontId="3" fillId="2" borderId="5" xfId="0" applyFont="1" applyFill="1" applyBorder="1"/>
    <xf numFmtId="0" fontId="3" fillId="2" borderId="2" xfId="0" applyFont="1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2" fontId="3" fillId="2" borderId="2" xfId="0" applyNumberFormat="1" applyFont="1" applyFill="1" applyBorder="1" applyAlignment="1">
      <alignment horizontal="center"/>
    </xf>
    <xf numFmtId="2" fontId="9" fillId="2" borderId="2" xfId="0" applyNumberFormat="1" applyFont="1" applyFill="1" applyBorder="1" applyAlignment="1">
      <alignment horizontal="center"/>
    </xf>
    <xf numFmtId="2" fontId="3" fillId="2" borderId="5" xfId="0" applyNumberFormat="1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164" fontId="9" fillId="2" borderId="2" xfId="0" applyNumberFormat="1" applyFont="1" applyFill="1" applyBorder="1" applyAlignment="1">
      <alignment horizontal="center"/>
    </xf>
    <xf numFmtId="2" fontId="9" fillId="2" borderId="3" xfId="0" applyNumberFormat="1" applyFont="1" applyFill="1" applyBorder="1" applyAlignment="1">
      <alignment horizontal="center" wrapText="1"/>
    </xf>
    <xf numFmtId="2" fontId="9" fillId="2" borderId="3" xfId="0" applyNumberFormat="1" applyFont="1" applyFill="1" applyBorder="1" applyAlignment="1">
      <alignment horizontal="center"/>
    </xf>
    <xf numFmtId="2" fontId="9" fillId="2" borderId="7" xfId="0" applyNumberFormat="1" applyFont="1" applyFill="1" applyBorder="1" applyAlignment="1">
      <alignment horizontal="center"/>
    </xf>
    <xf numFmtId="0" fontId="3" fillId="2" borderId="7" xfId="0" applyFont="1" applyFill="1" applyBorder="1" applyAlignment="1"/>
    <xf numFmtId="0" fontId="3" fillId="2" borderId="8" xfId="0" applyFont="1" applyFill="1" applyBorder="1" applyAlignment="1"/>
    <xf numFmtId="2" fontId="3" fillId="2" borderId="3" xfId="0" applyNumberFormat="1" applyFont="1" applyFill="1" applyBorder="1" applyAlignment="1">
      <alignment horizontal="center"/>
    </xf>
    <xf numFmtId="2" fontId="3" fillId="2" borderId="7" xfId="0" applyNumberFormat="1" applyFont="1" applyFill="1" applyBorder="1" applyAlignment="1">
      <alignment horizontal="center"/>
    </xf>
    <xf numFmtId="0" fontId="12" fillId="2" borderId="0" xfId="0" applyFont="1" applyFill="1"/>
    <xf numFmtId="0" fontId="3" fillId="2" borderId="0" xfId="0" applyFont="1" applyFill="1" applyAlignment="1">
      <alignment horizontal="center"/>
    </xf>
    <xf numFmtId="0" fontId="6" fillId="2" borderId="0" xfId="0" applyFont="1" applyFill="1"/>
    <xf numFmtId="0" fontId="6" fillId="2" borderId="0" xfId="0" applyFont="1" applyFill="1" applyAlignment="1">
      <alignment horizontal="center"/>
    </xf>
    <xf numFmtId="0" fontId="6" fillId="2" borderId="1" xfId="0" applyFont="1" applyFill="1" applyBorder="1" applyAlignment="1">
      <alignment horizontal="center"/>
    </xf>
    <xf numFmtId="164" fontId="6" fillId="2" borderId="1" xfId="0" applyNumberFormat="1" applyFont="1" applyFill="1" applyBorder="1" applyAlignment="1">
      <alignment horizontal="center"/>
    </xf>
    <xf numFmtId="17" fontId="12" fillId="2" borderId="1" xfId="0" applyNumberFormat="1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164" fontId="12" fillId="2" borderId="1" xfId="0" applyNumberFormat="1" applyFont="1" applyFill="1" applyBorder="1" applyAlignment="1">
      <alignment horizontal="center"/>
    </xf>
    <xf numFmtId="0" fontId="6" fillId="2" borderId="0" xfId="0" applyFont="1" applyFill="1" applyBorder="1" applyAlignment="1"/>
    <xf numFmtId="0" fontId="0" fillId="2" borderId="0" xfId="0" applyFill="1" applyBorder="1" applyAlignment="1"/>
    <xf numFmtId="17" fontId="6" fillId="2" borderId="0" xfId="0" applyNumberFormat="1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164" fontId="6" fillId="2" borderId="0" xfId="0" applyNumberFormat="1" applyFont="1" applyFill="1" applyBorder="1" applyAlignment="1">
      <alignment horizontal="center"/>
    </xf>
    <xf numFmtId="0" fontId="6" fillId="2" borderId="1" xfId="0" applyFont="1" applyFill="1" applyBorder="1" applyAlignment="1"/>
    <xf numFmtId="0" fontId="6" fillId="2" borderId="1" xfId="0" applyFont="1" applyFill="1" applyBorder="1" applyAlignment="1">
      <alignment horizontal="center" wrapText="1"/>
    </xf>
    <xf numFmtId="0" fontId="0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164" fontId="3" fillId="2" borderId="0" xfId="0" applyNumberFormat="1" applyFont="1" applyFill="1" applyAlignment="1">
      <alignment horizontal="center"/>
    </xf>
    <xf numFmtId="0" fontId="12" fillId="2" borderId="0" xfId="0" applyFont="1" applyFill="1" applyAlignment="1">
      <alignment horizontal="center"/>
    </xf>
    <xf numFmtId="164" fontId="12" fillId="2" borderId="0" xfId="0" applyNumberFormat="1" applyFont="1" applyFill="1" applyAlignment="1">
      <alignment horizontal="center"/>
    </xf>
    <xf numFmtId="0" fontId="15" fillId="2" borderId="0" xfId="0" applyFont="1" applyFill="1"/>
    <xf numFmtId="0" fontId="15" fillId="2" borderId="0" xfId="0" applyFont="1" applyFill="1" applyAlignment="1">
      <alignment horizontal="center"/>
    </xf>
    <xf numFmtId="0" fontId="14" fillId="2" borderId="0" xfId="0" applyFont="1" applyFill="1"/>
    <xf numFmtId="0" fontId="0" fillId="0" borderId="0" xfId="0" applyFont="1"/>
    <xf numFmtId="0" fontId="3" fillId="2" borderId="1" xfId="0" applyFont="1" applyFill="1" applyBorder="1"/>
    <xf numFmtId="0" fontId="9" fillId="2" borderId="1" xfId="0" applyFont="1" applyFill="1" applyBorder="1"/>
    <xf numFmtId="0" fontId="0" fillId="2" borderId="4" xfId="0" applyFill="1" applyBorder="1" applyAlignment="1">
      <alignment horizontal="center"/>
    </xf>
    <xf numFmtId="0" fontId="7" fillId="2" borderId="0" xfId="0" applyFont="1" applyFill="1" applyBorder="1" applyAlignment="1">
      <alignment wrapText="1"/>
    </xf>
    <xf numFmtId="2" fontId="0" fillId="0" borderId="0" xfId="0" applyNumberFormat="1" applyAlignment="1"/>
    <xf numFmtId="0" fontId="3" fillId="2" borderId="2" xfId="0" applyFont="1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2" fontId="0" fillId="0" borderId="0" xfId="0" applyNumberFormat="1" applyBorder="1"/>
    <xf numFmtId="17" fontId="3" fillId="2" borderId="1" xfId="0" applyNumberFormat="1" applyFont="1" applyFill="1" applyBorder="1" applyAlignment="1">
      <alignment horizontal="center"/>
    </xf>
    <xf numFmtId="14" fontId="3" fillId="0" borderId="2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4" xfId="1" applyFont="1" applyFill="1" applyBorder="1" applyAlignment="1">
      <alignment horizontal="left" wrapText="1"/>
    </xf>
    <xf numFmtId="0" fontId="11" fillId="0" borderId="5" xfId="1" applyFont="1" applyFill="1" applyBorder="1" applyAlignment="1">
      <alignment horizontal="left" wrapText="1"/>
    </xf>
    <xf numFmtId="0" fontId="10" fillId="0" borderId="2" xfId="1" applyFont="1" applyFill="1" applyBorder="1" applyAlignment="1">
      <alignment horizontal="center"/>
    </xf>
    <xf numFmtId="0" fontId="10" fillId="0" borderId="5" xfId="1" applyFont="1" applyFill="1" applyBorder="1" applyAlignment="1">
      <alignment horizontal="center"/>
    </xf>
    <xf numFmtId="49" fontId="10" fillId="0" borderId="2" xfId="1" applyNumberFormat="1" applyFont="1" applyFill="1" applyBorder="1" applyAlignment="1">
      <alignment horizontal="center"/>
    </xf>
    <xf numFmtId="0" fontId="16" fillId="0" borderId="1" xfId="0" applyFont="1" applyBorder="1" applyAlignment="1">
      <alignment horizontal="center" vertical="center"/>
    </xf>
    <xf numFmtId="49" fontId="5" fillId="0" borderId="2" xfId="2" applyNumberFormat="1" applyFill="1" applyBorder="1" applyAlignment="1" applyProtection="1">
      <alignment horizontal="center"/>
    </xf>
    <xf numFmtId="49" fontId="5" fillId="0" borderId="5" xfId="2" applyNumberFormat="1" applyFill="1" applyBorder="1" applyAlignment="1" applyProtection="1">
      <alignment horizontal="center"/>
    </xf>
    <xf numFmtId="49" fontId="13" fillId="0" borderId="2" xfId="2" applyNumberFormat="1" applyFont="1" applyFill="1" applyBorder="1" applyAlignment="1" applyProtection="1">
      <alignment horizontal="center"/>
    </xf>
    <xf numFmtId="49" fontId="13" fillId="0" borderId="5" xfId="2" applyNumberFormat="1" applyFont="1" applyFill="1" applyBorder="1" applyAlignment="1" applyProtection="1">
      <alignment horizontal="center"/>
    </xf>
    <xf numFmtId="49" fontId="10" fillId="0" borderId="5" xfId="1" applyNumberFormat="1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3" fillId="2" borderId="2" xfId="0" applyFont="1" applyFill="1" applyBorder="1" applyAlignment="1">
      <alignment horizontal="left" wrapText="1"/>
    </xf>
    <xf numFmtId="0" fontId="3" fillId="2" borderId="5" xfId="0" applyFont="1" applyFill="1" applyBorder="1" applyAlignment="1">
      <alignment horizontal="left" wrapText="1"/>
    </xf>
    <xf numFmtId="0" fontId="9" fillId="2" borderId="2" xfId="0" applyFont="1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9" fillId="2" borderId="2" xfId="0" applyFont="1" applyFill="1" applyBorder="1" applyAlignment="1">
      <alignment horizontal="left" wrapText="1"/>
    </xf>
    <xf numFmtId="0" fontId="9" fillId="2" borderId="5" xfId="0" applyFont="1" applyFill="1" applyBorder="1" applyAlignment="1">
      <alignment horizontal="left" wrapText="1"/>
    </xf>
    <xf numFmtId="0" fontId="6" fillId="2" borderId="2" xfId="0" applyFont="1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6" fillId="2" borderId="2" xfId="0" applyFont="1" applyFill="1" applyBorder="1" applyAlignment="1">
      <alignment horizontal="left" wrapText="1"/>
    </xf>
    <xf numFmtId="0" fontId="0" fillId="2" borderId="4" xfId="0" applyFill="1" applyBorder="1" applyAlignment="1">
      <alignment horizontal="left" wrapText="1"/>
    </xf>
    <xf numFmtId="0" fontId="0" fillId="2" borderId="5" xfId="0" applyFill="1" applyBorder="1" applyAlignment="1">
      <alignment horizontal="left" wrapText="1"/>
    </xf>
    <xf numFmtId="0" fontId="3" fillId="2" borderId="0" xfId="0" applyFont="1" applyFill="1" applyAlignment="1"/>
    <xf numFmtId="0" fontId="3" fillId="2" borderId="0" xfId="0" applyFont="1" applyFill="1" applyAlignment="1">
      <alignment horizontal="center"/>
    </xf>
    <xf numFmtId="0" fontId="6" fillId="2" borderId="0" xfId="0" applyFont="1" applyFill="1" applyAlignment="1">
      <alignment wrapText="1"/>
    </xf>
    <xf numFmtId="0" fontId="12" fillId="2" borderId="2" xfId="0" applyFont="1" applyFill="1" applyBorder="1" applyAlignment="1"/>
    <xf numFmtId="0" fontId="4" fillId="2" borderId="4" xfId="0" applyFont="1" applyFill="1" applyBorder="1" applyAlignment="1"/>
    <xf numFmtId="0" fontId="4" fillId="2" borderId="5" xfId="0" applyFont="1" applyFill="1" applyBorder="1" applyAlignment="1"/>
    <xf numFmtId="0" fontId="9" fillId="2" borderId="4" xfId="0" applyFont="1" applyFill="1" applyBorder="1" applyAlignment="1">
      <alignment wrapText="1"/>
    </xf>
    <xf numFmtId="0" fontId="9" fillId="2" borderId="5" xfId="0" applyFont="1" applyFill="1" applyBorder="1" applyAlignment="1">
      <alignment wrapText="1"/>
    </xf>
    <xf numFmtId="0" fontId="9" fillId="2" borderId="6" xfId="0" applyFont="1" applyFill="1" applyBorder="1" applyAlignment="1">
      <alignment wrapText="1"/>
    </xf>
    <xf numFmtId="0" fontId="9" fillId="2" borderId="8" xfId="0" applyFont="1" applyFill="1" applyBorder="1" applyAlignment="1">
      <alignment wrapText="1"/>
    </xf>
    <xf numFmtId="0" fontId="7" fillId="2" borderId="6" xfId="0" applyFont="1" applyFill="1" applyBorder="1" applyAlignment="1">
      <alignment wrapText="1"/>
    </xf>
    <xf numFmtId="0" fontId="7" fillId="0" borderId="6" xfId="0" applyFont="1" applyBorder="1" applyAlignment="1">
      <alignment wrapText="1"/>
    </xf>
    <xf numFmtId="0" fontId="7" fillId="2" borderId="4" xfId="0" applyFont="1" applyFill="1" applyBorder="1" applyAlignment="1">
      <alignment horizontal="center" wrapText="1"/>
    </xf>
    <xf numFmtId="0" fontId="15" fillId="2" borderId="4" xfId="0" applyFont="1" applyFill="1" applyBorder="1" applyAlignment="1">
      <alignment horizontal="center" wrapText="1"/>
    </xf>
    <xf numFmtId="0" fontId="15" fillId="2" borderId="5" xfId="0" applyFont="1" applyFill="1" applyBorder="1" applyAlignment="1">
      <alignment horizontal="center" wrapText="1"/>
    </xf>
    <xf numFmtId="0" fontId="9" fillId="2" borderId="2" xfId="0" applyFont="1" applyFill="1" applyBorder="1" applyAlignment="1">
      <alignment wrapText="1"/>
    </xf>
    <xf numFmtId="0" fontId="0" fillId="2" borderId="5" xfId="0" applyFill="1" applyBorder="1" applyAlignment="1">
      <alignment wrapText="1"/>
    </xf>
    <xf numFmtId="0" fontId="9" fillId="2" borderId="2" xfId="0" applyFont="1" applyFill="1" applyBorder="1" applyAlignment="1"/>
    <xf numFmtId="0" fontId="0" fillId="2" borderId="5" xfId="0" applyFill="1" applyBorder="1" applyAlignment="1"/>
    <xf numFmtId="0" fontId="9" fillId="2" borderId="2" xfId="0" applyFont="1" applyFill="1" applyBorder="1" applyAlignment="1">
      <alignment horizontal="center"/>
    </xf>
    <xf numFmtId="0" fontId="0" fillId="2" borderId="4" xfId="0" applyFill="1" applyBorder="1" applyAlignment="1"/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ukl2006@mail.ru" TargetMode="External"/><Relationship Id="rId1" Type="http://schemas.openxmlformats.org/officeDocument/2006/relationships/hyperlink" Target="mailto:uklr2006@mail.ru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6"/>
  <sheetViews>
    <sheetView tabSelected="1" workbookViewId="0">
      <selection activeCell="A4" sqref="A4:XFD4"/>
    </sheetView>
  </sheetViews>
  <sheetFormatPr defaultRowHeight="15" x14ac:dyDescent="0.25"/>
  <cols>
    <col min="1" max="1" width="3" customWidth="1"/>
    <col min="2" max="2" width="27.85546875" customWidth="1"/>
    <col min="3" max="3" width="22.42578125" customWidth="1"/>
    <col min="4" max="4" width="26.85546875" customWidth="1"/>
    <col min="5" max="5" width="31.85546875" customWidth="1"/>
  </cols>
  <sheetData>
    <row r="1" spans="1:6" x14ac:dyDescent="0.25">
      <c r="A1" s="2" t="s">
        <v>125</v>
      </c>
      <c r="C1" s="1"/>
    </row>
    <row r="2" spans="1:6" ht="15" customHeight="1" x14ac:dyDescent="0.25">
      <c r="A2" s="2" t="s">
        <v>44</v>
      </c>
      <c r="C2" s="4"/>
      <c r="F2" t="s">
        <v>83</v>
      </c>
    </row>
    <row r="3" spans="1:6" ht="15.75" x14ac:dyDescent="0.25">
      <c r="B3" s="4" t="s">
        <v>10</v>
      </c>
      <c r="C3" s="22" t="s">
        <v>104</v>
      </c>
    </row>
    <row r="4" spans="1:6" s="21" customFormat="1" ht="14.25" customHeight="1" x14ac:dyDescent="0.2">
      <c r="A4" s="20" t="s">
        <v>148</v>
      </c>
      <c r="C4" s="20"/>
    </row>
    <row r="5" spans="1:6" ht="15" customHeight="1" x14ac:dyDescent="0.25">
      <c r="A5" s="4" t="s">
        <v>8</v>
      </c>
      <c r="C5" s="4"/>
    </row>
    <row r="6" spans="1:6" s="21" customFormat="1" ht="12.75" customHeight="1" x14ac:dyDescent="0.25">
      <c r="A6" s="4" t="s">
        <v>45</v>
      </c>
      <c r="C6" s="20"/>
    </row>
    <row r="7" spans="1:6" s="21" customFormat="1" ht="12.75" customHeight="1" x14ac:dyDescent="0.25">
      <c r="A7" s="5"/>
      <c r="B7"/>
      <c r="C7"/>
      <c r="D7"/>
    </row>
    <row r="8" spans="1:6" s="3" customFormat="1" ht="15" customHeight="1" x14ac:dyDescent="0.25">
      <c r="A8" s="12" t="s">
        <v>0</v>
      </c>
      <c r="B8" s="13" t="s">
        <v>9</v>
      </c>
      <c r="C8" s="25" t="s">
        <v>42</v>
      </c>
      <c r="D8" s="10"/>
    </row>
    <row r="9" spans="1:6" s="3" customFormat="1" ht="12" customHeight="1" x14ac:dyDescent="0.25">
      <c r="A9" s="12" t="s">
        <v>1</v>
      </c>
      <c r="B9" s="13" t="s">
        <v>11</v>
      </c>
      <c r="C9" s="121" t="s">
        <v>12</v>
      </c>
      <c r="D9" s="122"/>
    </row>
    <row r="10" spans="1:6" s="3" customFormat="1" ht="24" customHeight="1" x14ac:dyDescent="0.25">
      <c r="A10" s="12" t="s">
        <v>2</v>
      </c>
      <c r="B10" s="14" t="s">
        <v>85</v>
      </c>
      <c r="C10" s="123" t="s">
        <v>86</v>
      </c>
      <c r="D10" s="117"/>
    </row>
    <row r="11" spans="1:6" s="3" customFormat="1" ht="15" customHeight="1" x14ac:dyDescent="0.25">
      <c r="A11" s="12" t="s">
        <v>3</v>
      </c>
      <c r="B11" s="13" t="s">
        <v>13</v>
      </c>
      <c r="C11" s="121" t="s">
        <v>14</v>
      </c>
      <c r="D11" s="122"/>
    </row>
    <row r="12" spans="1:6" s="3" customFormat="1" ht="18" customHeight="1" x14ac:dyDescent="0.25">
      <c r="A12" s="124">
        <v>5</v>
      </c>
      <c r="B12" s="124" t="s">
        <v>87</v>
      </c>
      <c r="C12" s="35" t="s">
        <v>88</v>
      </c>
      <c r="D12" s="36" t="s">
        <v>89</v>
      </c>
    </row>
    <row r="13" spans="1:6" s="3" customFormat="1" ht="14.25" customHeight="1" x14ac:dyDescent="0.25">
      <c r="A13" s="124"/>
      <c r="B13" s="124"/>
      <c r="C13" s="35" t="s">
        <v>90</v>
      </c>
      <c r="D13" s="36" t="s">
        <v>91</v>
      </c>
    </row>
    <row r="14" spans="1:6" s="3" customFormat="1" x14ac:dyDescent="0.25">
      <c r="A14" s="124"/>
      <c r="B14" s="124"/>
      <c r="C14" s="35" t="s">
        <v>92</v>
      </c>
      <c r="D14" s="36" t="s">
        <v>93</v>
      </c>
    </row>
    <row r="15" spans="1:6" s="3" customFormat="1" ht="16.5" customHeight="1" x14ac:dyDescent="0.25">
      <c r="A15" s="124"/>
      <c r="B15" s="124"/>
      <c r="C15" s="35" t="s">
        <v>94</v>
      </c>
      <c r="D15" s="36" t="s">
        <v>95</v>
      </c>
    </row>
    <row r="16" spans="1:6" s="3" customFormat="1" ht="16.5" customHeight="1" x14ac:dyDescent="0.25">
      <c r="A16" s="124"/>
      <c r="B16" s="124"/>
      <c r="C16" s="35" t="s">
        <v>96</v>
      </c>
      <c r="D16" s="36" t="s">
        <v>97</v>
      </c>
    </row>
    <row r="17" spans="1:4" s="5" customFormat="1" ht="15.75" customHeight="1" x14ac:dyDescent="0.25">
      <c r="A17" s="124"/>
      <c r="B17" s="124"/>
      <c r="C17" s="35" t="s">
        <v>98</v>
      </c>
      <c r="D17" s="36" t="s">
        <v>99</v>
      </c>
    </row>
    <row r="18" spans="1:4" s="5" customFormat="1" ht="15.75" customHeight="1" x14ac:dyDescent="0.25">
      <c r="A18" s="124"/>
      <c r="B18" s="124"/>
      <c r="C18" s="37" t="s">
        <v>100</v>
      </c>
      <c r="D18" s="36" t="s">
        <v>101</v>
      </c>
    </row>
    <row r="19" spans="1:4" ht="21.75" customHeight="1" x14ac:dyDescent="0.25">
      <c r="A19" s="12" t="s">
        <v>4</v>
      </c>
      <c r="B19" s="13" t="s">
        <v>15</v>
      </c>
      <c r="C19" s="125" t="s">
        <v>84</v>
      </c>
      <c r="D19" s="126"/>
    </row>
    <row r="20" spans="1:4" s="5" customFormat="1" ht="17.25" customHeight="1" x14ac:dyDescent="0.25">
      <c r="A20" s="12" t="s">
        <v>5</v>
      </c>
      <c r="B20" s="13" t="s">
        <v>16</v>
      </c>
      <c r="C20" s="127" t="s">
        <v>47</v>
      </c>
      <c r="D20" s="128"/>
    </row>
    <row r="21" spans="1:4" s="5" customFormat="1" ht="15" customHeight="1" x14ac:dyDescent="0.25">
      <c r="A21" s="12" t="s">
        <v>6</v>
      </c>
      <c r="B21" s="13" t="s">
        <v>17</v>
      </c>
      <c r="C21" s="123" t="s">
        <v>18</v>
      </c>
      <c r="D21" s="129"/>
    </row>
    <row r="22" spans="1:4" ht="13.5" customHeight="1" x14ac:dyDescent="0.25">
      <c r="A22" s="23"/>
      <c r="B22" s="24"/>
      <c r="C22" s="23"/>
      <c r="D22" s="23"/>
    </row>
    <row r="23" spans="1:4" x14ac:dyDescent="0.25">
      <c r="A23" s="8" t="s">
        <v>19</v>
      </c>
      <c r="B23" s="16"/>
      <c r="C23" s="16"/>
      <c r="D23" s="16"/>
    </row>
    <row r="24" spans="1:4" ht="12.75" customHeight="1" x14ac:dyDescent="0.25">
      <c r="A24" s="15"/>
      <c r="B24" s="16"/>
      <c r="C24" s="16"/>
      <c r="D24" s="16"/>
    </row>
    <row r="25" spans="1:4" ht="23.25" x14ac:dyDescent="0.25">
      <c r="A25" s="6"/>
      <c r="B25" s="17" t="s">
        <v>20</v>
      </c>
      <c r="C25" s="7" t="s">
        <v>21</v>
      </c>
      <c r="D25" s="9" t="s">
        <v>22</v>
      </c>
    </row>
    <row r="26" spans="1:4" ht="30" customHeight="1" x14ac:dyDescent="0.25">
      <c r="A26" s="118" t="s">
        <v>25</v>
      </c>
      <c r="B26" s="119"/>
      <c r="C26" s="119"/>
      <c r="D26" s="120"/>
    </row>
    <row r="27" spans="1:4" ht="12" customHeight="1" x14ac:dyDescent="0.25">
      <c r="A27" s="32"/>
      <c r="B27" s="33"/>
      <c r="C27" s="33"/>
      <c r="D27" s="34"/>
    </row>
    <row r="28" spans="1:4" ht="13.5" customHeight="1" x14ac:dyDescent="0.25">
      <c r="A28" s="7">
        <v>1</v>
      </c>
      <c r="B28" s="6" t="s">
        <v>80</v>
      </c>
      <c r="C28" s="6" t="s">
        <v>23</v>
      </c>
      <c r="D28" s="6" t="s">
        <v>24</v>
      </c>
    </row>
    <row r="29" spans="1:4" x14ac:dyDescent="0.25">
      <c r="A29" s="19" t="s">
        <v>26</v>
      </c>
      <c r="B29" s="18"/>
      <c r="C29" s="18"/>
      <c r="D29" s="18"/>
    </row>
    <row r="30" spans="1:4" x14ac:dyDescent="0.25">
      <c r="A30" s="7">
        <v>1</v>
      </c>
      <c r="B30" s="6" t="s">
        <v>81</v>
      </c>
      <c r="C30" s="6" t="s">
        <v>102</v>
      </c>
      <c r="D30" s="6" t="s">
        <v>82</v>
      </c>
    </row>
    <row r="31" spans="1:4" x14ac:dyDescent="0.25">
      <c r="A31" s="19" t="s">
        <v>37</v>
      </c>
      <c r="B31" s="18"/>
      <c r="C31" s="18"/>
      <c r="D31" s="18"/>
    </row>
    <row r="32" spans="1:4" x14ac:dyDescent="0.25">
      <c r="A32" s="19" t="s">
        <v>38</v>
      </c>
      <c r="B32" s="18"/>
      <c r="C32" s="18"/>
      <c r="D32" s="18"/>
    </row>
    <row r="33" spans="1:4" x14ac:dyDescent="0.25">
      <c r="A33" s="7">
        <v>1</v>
      </c>
      <c r="B33" s="6" t="s">
        <v>116</v>
      </c>
      <c r="C33" s="6" t="s">
        <v>102</v>
      </c>
      <c r="D33" s="6" t="s">
        <v>27</v>
      </c>
    </row>
    <row r="34" spans="1:4" ht="15" customHeight="1" x14ac:dyDescent="0.25">
      <c r="A34" s="19" t="s">
        <v>28</v>
      </c>
      <c r="B34" s="18"/>
      <c r="C34" s="18"/>
      <c r="D34" s="18"/>
    </row>
    <row r="35" spans="1:4" x14ac:dyDescent="0.25">
      <c r="A35" s="7">
        <v>1</v>
      </c>
      <c r="B35" s="6" t="s">
        <v>103</v>
      </c>
      <c r="C35" s="6" t="s">
        <v>23</v>
      </c>
      <c r="D35" s="6" t="s">
        <v>24</v>
      </c>
    </row>
    <row r="36" spans="1:4" x14ac:dyDescent="0.25">
      <c r="A36" s="26"/>
      <c r="B36" s="11"/>
      <c r="C36" s="11"/>
      <c r="D36" s="11"/>
    </row>
    <row r="37" spans="1:4" x14ac:dyDescent="0.25">
      <c r="A37" s="4" t="s">
        <v>43</v>
      </c>
      <c r="B37" s="18"/>
      <c r="C37" s="18"/>
      <c r="D37" s="18"/>
    </row>
    <row r="38" spans="1:4" ht="15" customHeight="1" x14ac:dyDescent="0.25">
      <c r="A38" s="7">
        <v>1</v>
      </c>
      <c r="B38" s="6" t="s">
        <v>29</v>
      </c>
      <c r="C38" s="116">
        <v>1973</v>
      </c>
      <c r="D38" s="115"/>
    </row>
    <row r="39" spans="1:4" x14ac:dyDescent="0.25">
      <c r="A39" s="7">
        <v>2</v>
      </c>
      <c r="B39" s="6" t="s">
        <v>31</v>
      </c>
      <c r="C39" s="116">
        <v>5</v>
      </c>
      <c r="D39" s="115"/>
    </row>
    <row r="40" spans="1:4" x14ac:dyDescent="0.25">
      <c r="A40" s="7">
        <v>3</v>
      </c>
      <c r="B40" s="6" t="s">
        <v>32</v>
      </c>
      <c r="C40" s="116">
        <v>4</v>
      </c>
      <c r="D40" s="115"/>
    </row>
    <row r="41" spans="1:4" x14ac:dyDescent="0.25">
      <c r="A41" s="7">
        <v>4</v>
      </c>
      <c r="B41" s="6" t="s">
        <v>30</v>
      </c>
      <c r="C41" s="116" t="s">
        <v>65</v>
      </c>
      <c r="D41" s="115"/>
    </row>
    <row r="42" spans="1:4" ht="15" customHeight="1" x14ac:dyDescent="0.25">
      <c r="A42" s="7">
        <v>5</v>
      </c>
      <c r="B42" s="6" t="s">
        <v>33</v>
      </c>
      <c r="C42" s="116" t="s">
        <v>65</v>
      </c>
      <c r="D42" s="115"/>
    </row>
    <row r="43" spans="1:4" x14ac:dyDescent="0.25">
      <c r="A43" s="7">
        <v>6</v>
      </c>
      <c r="B43" s="6" t="s">
        <v>34</v>
      </c>
      <c r="C43" s="116" t="s">
        <v>126</v>
      </c>
      <c r="D43" s="115"/>
    </row>
    <row r="44" spans="1:4" x14ac:dyDescent="0.25">
      <c r="A44" s="7">
        <v>7</v>
      </c>
      <c r="B44" s="6" t="s">
        <v>35</v>
      </c>
      <c r="C44" s="116" t="s">
        <v>127</v>
      </c>
      <c r="D44" s="115"/>
    </row>
    <row r="45" spans="1:4" ht="15" customHeight="1" x14ac:dyDescent="0.25">
      <c r="A45" s="7">
        <v>8</v>
      </c>
      <c r="B45" s="6" t="s">
        <v>36</v>
      </c>
      <c r="C45" s="116" t="s">
        <v>128</v>
      </c>
      <c r="D45" s="115"/>
    </row>
    <row r="46" spans="1:4" ht="15" customHeight="1" x14ac:dyDescent="0.25">
      <c r="A46" s="7">
        <v>9</v>
      </c>
      <c r="B46" s="6" t="s">
        <v>106</v>
      </c>
      <c r="C46" s="116">
        <v>160</v>
      </c>
      <c r="D46" s="117"/>
    </row>
    <row r="47" spans="1:4" x14ac:dyDescent="0.25">
      <c r="A47" s="7">
        <v>10</v>
      </c>
      <c r="B47" s="6" t="s">
        <v>66</v>
      </c>
      <c r="C47" s="114">
        <v>39448</v>
      </c>
      <c r="D47" s="115"/>
    </row>
    <row r="48" spans="1:4" x14ac:dyDescent="0.25">
      <c r="A48" s="4"/>
    </row>
    <row r="49" spans="1:4" x14ac:dyDescent="0.25">
      <c r="A49" s="4"/>
    </row>
    <row r="51" spans="1:4" x14ac:dyDescent="0.25">
      <c r="A51" s="38"/>
      <c r="B51" s="38"/>
      <c r="C51" s="30"/>
      <c r="D51" s="31"/>
    </row>
    <row r="52" spans="1:4" x14ac:dyDescent="0.25">
      <c r="A52" s="38"/>
      <c r="B52" s="38"/>
      <c r="C52" s="30"/>
      <c r="D52" s="31"/>
    </row>
    <row r="53" spans="1:4" x14ac:dyDescent="0.25">
      <c r="A53" s="38"/>
      <c r="B53" s="38"/>
      <c r="C53" s="30"/>
      <c r="D53" s="31"/>
    </row>
    <row r="54" spans="1:4" x14ac:dyDescent="0.25">
      <c r="A54" s="38"/>
      <c r="B54" s="38"/>
      <c r="C54" s="30"/>
      <c r="D54" s="31"/>
    </row>
    <row r="55" spans="1:4" x14ac:dyDescent="0.25">
      <c r="A55" s="38"/>
      <c r="B55" s="38"/>
      <c r="C55" s="29"/>
      <c r="D55" s="31"/>
    </row>
    <row r="56" spans="1:4" x14ac:dyDescent="0.25">
      <c r="A56" s="38"/>
      <c r="B56" s="38"/>
      <c r="C56" s="39"/>
      <c r="D56" s="31"/>
    </row>
  </sheetData>
  <mergeCells count="19">
    <mergeCell ref="A26:D26"/>
    <mergeCell ref="C9:D9"/>
    <mergeCell ref="C10:D10"/>
    <mergeCell ref="C11:D11"/>
    <mergeCell ref="C40:D40"/>
    <mergeCell ref="C38:D38"/>
    <mergeCell ref="C39:D39"/>
    <mergeCell ref="A12:A18"/>
    <mergeCell ref="B12:B18"/>
    <mergeCell ref="C19:D19"/>
    <mergeCell ref="C20:D20"/>
    <mergeCell ref="C21:D21"/>
    <mergeCell ref="C47:D47"/>
    <mergeCell ref="C41:D41"/>
    <mergeCell ref="C42:D42"/>
    <mergeCell ref="C43:D43"/>
    <mergeCell ref="C44:D44"/>
    <mergeCell ref="C45:D45"/>
    <mergeCell ref="C46:D46"/>
  </mergeCells>
  <hyperlinks>
    <hyperlink ref="C19" r:id="rId1"/>
    <hyperlink ref="C20" r:id="rId2" display="ukl2006@mail.ru"/>
  </hyperlinks>
  <pageMargins left="0.74" right="0" top="0.74803149606299213" bottom="0.75" header="0.31496062992125984" footer="0.31496062992125984"/>
  <pageSetup paperSize="9"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76"/>
  <sheetViews>
    <sheetView topLeftCell="A31" workbookViewId="0">
      <selection activeCell="M44" sqref="M44"/>
    </sheetView>
  </sheetViews>
  <sheetFormatPr defaultRowHeight="15" x14ac:dyDescent="0.25"/>
  <cols>
    <col min="1" max="1" width="15.85546875" customWidth="1"/>
    <col min="2" max="2" width="13.42578125" style="27" customWidth="1"/>
    <col min="3" max="3" width="8.5703125" style="27" customWidth="1"/>
    <col min="4" max="4" width="8.28515625" customWidth="1"/>
    <col min="5" max="5" width="9.5703125" customWidth="1"/>
    <col min="6" max="6" width="9.7109375" customWidth="1"/>
    <col min="7" max="7" width="9" style="28" customWidth="1"/>
  </cols>
  <sheetData>
    <row r="1" spans="1:26" x14ac:dyDescent="0.25">
      <c r="A1" s="44" t="s">
        <v>111</v>
      </c>
      <c r="B1" s="45"/>
      <c r="C1" s="41"/>
      <c r="D1" s="41"/>
      <c r="E1" s="45"/>
      <c r="F1" s="45"/>
      <c r="G1" s="41"/>
      <c r="H1" s="46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</row>
    <row r="2" spans="1:26" x14ac:dyDescent="0.25">
      <c r="A2" s="44" t="s">
        <v>129</v>
      </c>
      <c r="B2" s="45"/>
      <c r="C2" s="41"/>
      <c r="D2" s="41"/>
      <c r="E2" s="45"/>
      <c r="F2" s="45"/>
      <c r="G2" s="41"/>
      <c r="H2" s="46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</row>
    <row r="3" spans="1:26" ht="23.25" customHeight="1" x14ac:dyDescent="0.25">
      <c r="A3" s="149" t="s">
        <v>130</v>
      </c>
      <c r="B3" s="149"/>
      <c r="C3" s="47"/>
      <c r="D3" s="48">
        <f>D4+D5</f>
        <v>-504.26999999999992</v>
      </c>
      <c r="E3" s="49"/>
      <c r="F3" s="50"/>
      <c r="G3" s="50"/>
      <c r="H3" s="51"/>
      <c r="I3" s="43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</row>
    <row r="4" spans="1:26" ht="13.5" customHeight="1" x14ac:dyDescent="0.25">
      <c r="A4" s="149" t="s">
        <v>112</v>
      </c>
      <c r="B4" s="150"/>
      <c r="C4" s="47"/>
      <c r="D4" s="48">
        <f>D37+D39</f>
        <v>18.43</v>
      </c>
      <c r="E4" s="49"/>
      <c r="F4" s="50"/>
      <c r="G4" s="50"/>
      <c r="H4" s="52"/>
      <c r="I4" s="43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</row>
    <row r="5" spans="1:26" ht="10.5" customHeight="1" x14ac:dyDescent="0.25">
      <c r="A5" s="149" t="s">
        <v>113</v>
      </c>
      <c r="B5" s="150"/>
      <c r="C5" s="47"/>
      <c r="D5" s="48">
        <f>D8+D25+D29</f>
        <v>-522.69999999999993</v>
      </c>
      <c r="E5" s="49"/>
      <c r="F5" s="50"/>
      <c r="G5" s="50"/>
      <c r="H5" s="51"/>
      <c r="I5" s="43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</row>
    <row r="6" spans="1:26" x14ac:dyDescent="0.25">
      <c r="A6" s="155" t="s">
        <v>131</v>
      </c>
      <c r="B6" s="156"/>
      <c r="C6" s="156"/>
      <c r="D6" s="156"/>
      <c r="E6" s="156"/>
      <c r="F6" s="156"/>
      <c r="G6" s="156"/>
      <c r="H6" s="157"/>
      <c r="I6" s="43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</row>
    <row r="7" spans="1:26" ht="56.25" customHeight="1" x14ac:dyDescent="0.25">
      <c r="A7" s="160" t="s">
        <v>53</v>
      </c>
      <c r="B7" s="148"/>
      <c r="C7" s="53" t="s">
        <v>54</v>
      </c>
      <c r="D7" s="54" t="s">
        <v>55</v>
      </c>
      <c r="E7" s="54" t="s">
        <v>56</v>
      </c>
      <c r="F7" s="54" t="s">
        <v>57</v>
      </c>
      <c r="G7" s="55" t="s">
        <v>58</v>
      </c>
      <c r="H7" s="54" t="s">
        <v>59</v>
      </c>
    </row>
    <row r="8" spans="1:26" ht="17.25" customHeight="1" x14ac:dyDescent="0.25">
      <c r="A8" s="160" t="s">
        <v>60</v>
      </c>
      <c r="B8" s="161"/>
      <c r="C8" s="50">
        <f>C12+C15+C18+C21</f>
        <v>15.830000000000002</v>
      </c>
      <c r="D8" s="56">
        <v>-117.77</v>
      </c>
      <c r="E8" s="49">
        <f>E12+E15+E18+E21</f>
        <v>729.15</v>
      </c>
      <c r="F8" s="49">
        <f>F12+F15+F18+F21</f>
        <v>709.67</v>
      </c>
      <c r="G8" s="49">
        <f>F8</f>
        <v>709.67</v>
      </c>
      <c r="H8" s="49">
        <f>F8-E8+D8</f>
        <v>-137.25</v>
      </c>
    </row>
    <row r="9" spans="1:26" x14ac:dyDescent="0.25">
      <c r="A9" s="57" t="s">
        <v>61</v>
      </c>
      <c r="B9" s="58"/>
      <c r="C9" s="59">
        <f>C8-C10</f>
        <v>14.247000000000002</v>
      </c>
      <c r="D9" s="60">
        <f>D8-D10</f>
        <v>-105.99299999999999</v>
      </c>
      <c r="E9" s="60">
        <f>E8-E10</f>
        <v>656.23500000000001</v>
      </c>
      <c r="F9" s="60">
        <f>F8-F10</f>
        <v>638.70299999999997</v>
      </c>
      <c r="G9" s="60">
        <f>G8-G10</f>
        <v>638.70299999999997</v>
      </c>
      <c r="H9" s="49">
        <f t="shared" ref="H9:H10" si="0">F9-E9+D9</f>
        <v>-123.52500000000003</v>
      </c>
    </row>
    <row r="10" spans="1:26" x14ac:dyDescent="0.25">
      <c r="A10" s="130" t="s">
        <v>62</v>
      </c>
      <c r="B10" s="131"/>
      <c r="C10" s="59">
        <f>C8*10%</f>
        <v>1.5830000000000002</v>
      </c>
      <c r="D10" s="60">
        <f>D8*10%</f>
        <v>-11.777000000000001</v>
      </c>
      <c r="E10" s="60">
        <f>E8*10%</f>
        <v>72.915000000000006</v>
      </c>
      <c r="F10" s="60">
        <f>F8*10%</f>
        <v>70.966999999999999</v>
      </c>
      <c r="G10" s="60">
        <f>G8*10%</f>
        <v>70.966999999999999</v>
      </c>
      <c r="H10" s="49">
        <f t="shared" si="0"/>
        <v>-13.725000000000009</v>
      </c>
    </row>
    <row r="11" spans="1:26" ht="16.5" customHeight="1" x14ac:dyDescent="0.25">
      <c r="A11" s="162" t="s">
        <v>63</v>
      </c>
      <c r="B11" s="163"/>
      <c r="C11" s="163"/>
      <c r="D11" s="163"/>
      <c r="E11" s="163"/>
      <c r="F11" s="163"/>
      <c r="G11" s="163"/>
      <c r="H11" s="161"/>
      <c r="J11" s="40"/>
    </row>
    <row r="12" spans="1:26" x14ac:dyDescent="0.25">
      <c r="A12" s="132" t="s">
        <v>46</v>
      </c>
      <c r="B12" s="133"/>
      <c r="C12" s="56">
        <v>5.65</v>
      </c>
      <c r="D12" s="61">
        <v>-44.93</v>
      </c>
      <c r="E12" s="60">
        <v>260.74</v>
      </c>
      <c r="F12" s="60">
        <v>254.56</v>
      </c>
      <c r="G12" s="60">
        <f>F12</f>
        <v>254.56</v>
      </c>
      <c r="H12" s="60">
        <f>F12-E12+D12</f>
        <v>-51.110000000000007</v>
      </c>
      <c r="J12" s="40"/>
    </row>
    <row r="13" spans="1:26" x14ac:dyDescent="0.25">
      <c r="A13" s="57" t="s">
        <v>61</v>
      </c>
      <c r="B13" s="58"/>
      <c r="C13" s="59">
        <f>C12-C14</f>
        <v>5.085</v>
      </c>
      <c r="D13" s="60">
        <f>D12-D14</f>
        <v>-40.436999999999998</v>
      </c>
      <c r="E13" s="60">
        <f>E12-E14</f>
        <v>234.666</v>
      </c>
      <c r="F13" s="60">
        <f>F12-F14</f>
        <v>229.10399999999998</v>
      </c>
      <c r="G13" s="60">
        <f>G12-G14</f>
        <v>229.10399999999998</v>
      </c>
      <c r="H13" s="60">
        <f t="shared" ref="H13:H23" si="1">F13-E13+D13</f>
        <v>-45.999000000000009</v>
      </c>
    </row>
    <row r="14" spans="1:26" x14ac:dyDescent="0.25">
      <c r="A14" s="130" t="s">
        <v>62</v>
      </c>
      <c r="B14" s="131"/>
      <c r="C14" s="59">
        <f>C12*10%</f>
        <v>0.56500000000000006</v>
      </c>
      <c r="D14" s="60">
        <f>D12*10%</f>
        <v>-4.4930000000000003</v>
      </c>
      <c r="E14" s="60">
        <f>E12*10%</f>
        <v>26.074000000000002</v>
      </c>
      <c r="F14" s="60">
        <f>F12*10%</f>
        <v>25.456000000000003</v>
      </c>
      <c r="G14" s="60">
        <f>G12*10%</f>
        <v>25.456000000000003</v>
      </c>
      <c r="H14" s="60">
        <f t="shared" si="1"/>
        <v>-5.1109999999999989</v>
      </c>
    </row>
    <row r="15" spans="1:26" ht="23.25" customHeight="1" x14ac:dyDescent="0.25">
      <c r="A15" s="132" t="s">
        <v>39</v>
      </c>
      <c r="B15" s="133"/>
      <c r="C15" s="56">
        <v>3.45</v>
      </c>
      <c r="D15" s="60">
        <v>-26.86</v>
      </c>
      <c r="E15" s="60">
        <v>159.22</v>
      </c>
      <c r="F15" s="60">
        <v>155.46</v>
      </c>
      <c r="G15" s="60">
        <f>F15</f>
        <v>155.46</v>
      </c>
      <c r="H15" s="60">
        <f t="shared" si="1"/>
        <v>-30.61999999999999</v>
      </c>
    </row>
    <row r="16" spans="1:26" x14ac:dyDescent="0.25">
      <c r="A16" s="57" t="s">
        <v>61</v>
      </c>
      <c r="B16" s="58"/>
      <c r="C16" s="59">
        <f>C15-C17</f>
        <v>3.105</v>
      </c>
      <c r="D16" s="60">
        <f>D15-D17</f>
        <v>-24.173999999999999</v>
      </c>
      <c r="E16" s="60">
        <f>E15-E17</f>
        <v>143.298</v>
      </c>
      <c r="F16" s="60">
        <f>F15-F17</f>
        <v>139.91400000000002</v>
      </c>
      <c r="G16" s="60">
        <f>G15-G17</f>
        <v>139.91400000000002</v>
      </c>
      <c r="H16" s="60">
        <f t="shared" si="1"/>
        <v>-27.557999999999986</v>
      </c>
    </row>
    <row r="17" spans="1:8" ht="15" customHeight="1" x14ac:dyDescent="0.25">
      <c r="A17" s="130" t="s">
        <v>62</v>
      </c>
      <c r="B17" s="131"/>
      <c r="C17" s="59">
        <f>C15*10%</f>
        <v>0.34500000000000003</v>
      </c>
      <c r="D17" s="60">
        <f>D15*10%</f>
        <v>-2.6859999999999999</v>
      </c>
      <c r="E17" s="60">
        <f>E15*10%</f>
        <v>15.922000000000001</v>
      </c>
      <c r="F17" s="60">
        <f>F15*10%</f>
        <v>15.546000000000001</v>
      </c>
      <c r="G17" s="60">
        <f>G15*10%</f>
        <v>15.546000000000001</v>
      </c>
      <c r="H17" s="60">
        <f t="shared" si="1"/>
        <v>-3.0619999999999994</v>
      </c>
    </row>
    <row r="18" spans="1:8" ht="14.25" customHeight="1" x14ac:dyDescent="0.25">
      <c r="A18" s="62" t="s">
        <v>78</v>
      </c>
      <c r="B18" s="63"/>
      <c r="C18" s="50">
        <v>4.3600000000000003</v>
      </c>
      <c r="D18" s="60">
        <v>-27.53</v>
      </c>
      <c r="E18" s="60">
        <v>199.82</v>
      </c>
      <c r="F18" s="60">
        <v>192.85</v>
      </c>
      <c r="G18" s="60">
        <f>F18</f>
        <v>192.85</v>
      </c>
      <c r="H18" s="60">
        <f t="shared" si="1"/>
        <v>-34.5</v>
      </c>
    </row>
    <row r="19" spans="1:8" ht="14.25" customHeight="1" x14ac:dyDescent="0.25">
      <c r="A19" s="57" t="s">
        <v>61</v>
      </c>
      <c r="B19" s="58"/>
      <c r="C19" s="59">
        <f>C18-C20</f>
        <v>3.9240000000000004</v>
      </c>
      <c r="D19" s="60">
        <f>D18-D20</f>
        <v>-24.777000000000001</v>
      </c>
      <c r="E19" s="60">
        <f>E18-E20</f>
        <v>179.83799999999999</v>
      </c>
      <c r="F19" s="60">
        <f>F18-F20</f>
        <v>173.565</v>
      </c>
      <c r="G19" s="60">
        <f>G18-G20</f>
        <v>173.565</v>
      </c>
      <c r="H19" s="60">
        <f t="shared" si="1"/>
        <v>-31.049999999999997</v>
      </c>
    </row>
    <row r="20" spans="1:8" x14ac:dyDescent="0.25">
      <c r="A20" s="130" t="s">
        <v>62</v>
      </c>
      <c r="B20" s="131"/>
      <c r="C20" s="59">
        <f>C18*10%</f>
        <v>0.43600000000000005</v>
      </c>
      <c r="D20" s="60">
        <f>D18*10%</f>
        <v>-2.7530000000000001</v>
      </c>
      <c r="E20" s="60">
        <f>E18*10%</f>
        <v>19.981999999999999</v>
      </c>
      <c r="F20" s="60">
        <f>F18*10%</f>
        <v>19.285</v>
      </c>
      <c r="G20" s="60">
        <f>G18*10%</f>
        <v>19.285</v>
      </c>
      <c r="H20" s="60">
        <f t="shared" si="1"/>
        <v>-3.4499999999999993</v>
      </c>
    </row>
    <row r="21" spans="1:8" ht="12" customHeight="1" x14ac:dyDescent="0.25">
      <c r="A21" s="132" t="s">
        <v>79</v>
      </c>
      <c r="B21" s="133"/>
      <c r="C21" s="53">
        <v>2.37</v>
      </c>
      <c r="D21" s="61">
        <v>-18.440000000000001</v>
      </c>
      <c r="E21" s="60">
        <v>109.37</v>
      </c>
      <c r="F21" s="60">
        <v>106.8</v>
      </c>
      <c r="G21" s="60">
        <f>F21</f>
        <v>106.8</v>
      </c>
      <c r="H21" s="60">
        <f t="shared" si="1"/>
        <v>-21.010000000000009</v>
      </c>
    </row>
    <row r="22" spans="1:8" ht="13.5" customHeight="1" x14ac:dyDescent="0.25">
      <c r="A22" s="57" t="s">
        <v>61</v>
      </c>
      <c r="B22" s="58"/>
      <c r="C22" s="60">
        <f>C21-C23</f>
        <v>2.133</v>
      </c>
      <c r="D22" s="60">
        <f>D21-D23</f>
        <v>-16.596</v>
      </c>
      <c r="E22" s="60">
        <f>E21-E23</f>
        <v>98.433000000000007</v>
      </c>
      <c r="F22" s="60">
        <f>F21-F23</f>
        <v>96.12</v>
      </c>
      <c r="G22" s="60">
        <f>G21-G23</f>
        <v>96.12</v>
      </c>
      <c r="H22" s="60">
        <f t="shared" si="1"/>
        <v>-18.909000000000002</v>
      </c>
    </row>
    <row r="23" spans="1:8" ht="12.75" customHeight="1" x14ac:dyDescent="0.25">
      <c r="A23" s="130" t="s">
        <v>62</v>
      </c>
      <c r="B23" s="131"/>
      <c r="C23" s="60">
        <f>C21*10%</f>
        <v>0.23700000000000002</v>
      </c>
      <c r="D23" s="60">
        <f>D21*10%</f>
        <v>-1.8440000000000003</v>
      </c>
      <c r="E23" s="60">
        <f>E21*10%</f>
        <v>10.937000000000001</v>
      </c>
      <c r="F23" s="60">
        <f>F21*10%</f>
        <v>10.68</v>
      </c>
      <c r="G23" s="60">
        <f>G21*10%</f>
        <v>10.68</v>
      </c>
      <c r="H23" s="60">
        <f t="shared" si="1"/>
        <v>-2.1010000000000018</v>
      </c>
    </row>
    <row r="24" spans="1:8" ht="8.25" customHeight="1" x14ac:dyDescent="0.25">
      <c r="A24" s="64"/>
      <c r="B24" s="65"/>
      <c r="C24" s="60"/>
      <c r="D24" s="60"/>
      <c r="E24" s="60"/>
      <c r="F24" s="60"/>
      <c r="G24" s="66"/>
      <c r="H24" s="60"/>
    </row>
    <row r="25" spans="1:8" ht="11.25" customHeight="1" x14ac:dyDescent="0.25">
      <c r="A25" s="160" t="s">
        <v>40</v>
      </c>
      <c r="B25" s="161"/>
      <c r="C25" s="50">
        <v>5.29</v>
      </c>
      <c r="D25" s="49">
        <v>-403.12</v>
      </c>
      <c r="E25" s="49">
        <v>244.13</v>
      </c>
      <c r="F25" s="49">
        <v>238.38</v>
      </c>
      <c r="G25" s="67">
        <f>G26+G27</f>
        <v>178.65799999999999</v>
      </c>
      <c r="H25" s="49">
        <f>F25-E25-G25+D25+F25</f>
        <v>-349.14800000000002</v>
      </c>
    </row>
    <row r="26" spans="1:8" s="104" customFormat="1" ht="14.25" customHeight="1" x14ac:dyDescent="0.25">
      <c r="A26" s="57" t="s">
        <v>64</v>
      </c>
      <c r="B26" s="58"/>
      <c r="C26" s="59">
        <f>C25-C27</f>
        <v>4.7610000000000001</v>
      </c>
      <c r="D26" s="60">
        <v>-402.21</v>
      </c>
      <c r="E26" s="60">
        <f>E25-E27</f>
        <v>219.71699999999998</v>
      </c>
      <c r="F26" s="60">
        <f>F25-F27</f>
        <v>214.542</v>
      </c>
      <c r="G26" s="68">
        <f>G55</f>
        <v>154.82</v>
      </c>
      <c r="H26" s="60">
        <f t="shared" ref="H26" si="2">F26-E26-G26+D26+F26</f>
        <v>-347.6629999999999</v>
      </c>
    </row>
    <row r="27" spans="1:8" ht="12.75" customHeight="1" x14ac:dyDescent="0.25">
      <c r="A27" s="130" t="s">
        <v>62</v>
      </c>
      <c r="B27" s="131"/>
      <c r="C27" s="59">
        <f>C25*10%</f>
        <v>0.52900000000000003</v>
      </c>
      <c r="D27" s="60">
        <v>-0.91</v>
      </c>
      <c r="E27" s="60">
        <f>E25*10%</f>
        <v>24.413</v>
      </c>
      <c r="F27" s="60">
        <f>F25*10%</f>
        <v>23.838000000000001</v>
      </c>
      <c r="G27" s="60">
        <f>F27</f>
        <v>23.838000000000001</v>
      </c>
      <c r="H27" s="60">
        <f>F27-E27-G27+D27+F27</f>
        <v>-1.4849999999999994</v>
      </c>
    </row>
    <row r="28" spans="1:8" ht="9.75" customHeight="1" x14ac:dyDescent="0.25">
      <c r="A28" s="110"/>
      <c r="B28" s="111"/>
      <c r="C28" s="59"/>
      <c r="D28" s="60"/>
      <c r="E28" s="60"/>
      <c r="F28" s="60"/>
      <c r="G28" s="60"/>
      <c r="H28" s="60"/>
    </row>
    <row r="29" spans="1:8" s="4" customFormat="1" ht="12.75" customHeight="1" x14ac:dyDescent="0.25">
      <c r="A29" s="136" t="s">
        <v>119</v>
      </c>
      <c r="B29" s="137"/>
      <c r="C29" s="50"/>
      <c r="D29" s="49">
        <v>-1.81</v>
      </c>
      <c r="E29" s="50">
        <f>E31+E32+E33+E34</f>
        <v>16.62</v>
      </c>
      <c r="F29" s="50">
        <f t="shared" ref="F29:G29" si="3">F31+F32+F33+F34</f>
        <v>16.39</v>
      </c>
      <c r="G29" s="50">
        <f t="shared" si="3"/>
        <v>16.39</v>
      </c>
      <c r="H29" s="49">
        <f>F29-E29-G29+D29+F29</f>
        <v>-2.0399999999999991</v>
      </c>
    </row>
    <row r="30" spans="1:8" ht="12.75" customHeight="1" x14ac:dyDescent="0.25">
      <c r="A30" s="57" t="s">
        <v>120</v>
      </c>
      <c r="B30" s="107"/>
      <c r="C30" s="59"/>
      <c r="D30" s="60"/>
      <c r="E30" s="59"/>
      <c r="F30" s="59"/>
      <c r="G30" s="66"/>
      <c r="H30" s="49"/>
    </row>
    <row r="31" spans="1:8" ht="12.75" customHeight="1" x14ac:dyDescent="0.25">
      <c r="A31" s="132" t="s">
        <v>121</v>
      </c>
      <c r="B31" s="133"/>
      <c r="C31" s="59"/>
      <c r="D31" s="60">
        <v>-0.12</v>
      </c>
      <c r="E31" s="59">
        <v>1.53</v>
      </c>
      <c r="F31" s="59">
        <v>1.48</v>
      </c>
      <c r="G31" s="66">
        <f>F31</f>
        <v>1.48</v>
      </c>
      <c r="H31" s="60">
        <f t="shared" ref="H31:H34" si="4">F31-E31-G31+D31+F31</f>
        <v>-0.16999999999999993</v>
      </c>
    </row>
    <row r="32" spans="1:8" ht="12.75" customHeight="1" x14ac:dyDescent="0.25">
      <c r="A32" s="132" t="s">
        <v>122</v>
      </c>
      <c r="B32" s="133"/>
      <c r="C32" s="59"/>
      <c r="D32" s="60">
        <v>-0.52</v>
      </c>
      <c r="E32" s="59">
        <v>6.67</v>
      </c>
      <c r="F32" s="59">
        <v>6.52</v>
      </c>
      <c r="G32" s="66">
        <f t="shared" ref="G32:G34" si="5">F32</f>
        <v>6.52</v>
      </c>
      <c r="H32" s="60">
        <f t="shared" si="4"/>
        <v>-0.66999999999999993</v>
      </c>
    </row>
    <row r="33" spans="1:26" ht="12.75" customHeight="1" x14ac:dyDescent="0.25">
      <c r="A33" s="132" t="s">
        <v>123</v>
      </c>
      <c r="B33" s="133"/>
      <c r="C33" s="59"/>
      <c r="D33" s="60">
        <v>-1.0900000000000001</v>
      </c>
      <c r="E33" s="59">
        <v>6.96</v>
      </c>
      <c r="F33" s="59">
        <v>7</v>
      </c>
      <c r="G33" s="66">
        <f t="shared" si="5"/>
        <v>7</v>
      </c>
      <c r="H33" s="60">
        <f t="shared" si="4"/>
        <v>-1.0500000000000007</v>
      </c>
    </row>
    <row r="34" spans="1:26" ht="12.75" customHeight="1" x14ac:dyDescent="0.25">
      <c r="A34" s="132" t="s">
        <v>124</v>
      </c>
      <c r="B34" s="133"/>
      <c r="C34" s="59"/>
      <c r="D34" s="60">
        <v>-0.08</v>
      </c>
      <c r="E34" s="59">
        <v>1.46</v>
      </c>
      <c r="F34" s="59">
        <v>1.39</v>
      </c>
      <c r="G34" s="66">
        <f t="shared" si="5"/>
        <v>1.39</v>
      </c>
      <c r="H34" s="60">
        <f t="shared" si="4"/>
        <v>-0.15000000000000013</v>
      </c>
    </row>
    <row r="35" spans="1:26" ht="12.75" customHeight="1" x14ac:dyDescent="0.25">
      <c r="A35" s="69" t="s">
        <v>107</v>
      </c>
      <c r="B35" s="70"/>
      <c r="C35" s="50"/>
      <c r="D35" s="49"/>
      <c r="E35" s="50">
        <f>E8+E25+E29</f>
        <v>989.9</v>
      </c>
      <c r="F35" s="50">
        <f t="shared" ref="F35" si="6">F8+F25+F29</f>
        <v>964.43999999999994</v>
      </c>
      <c r="G35" s="50">
        <f>G8+G25+G29</f>
        <v>904.71799999999996</v>
      </c>
      <c r="H35" s="49"/>
      <c r="I35" s="4"/>
      <c r="J35" s="4"/>
    </row>
    <row r="36" spans="1:26" ht="12.75" customHeight="1" x14ac:dyDescent="0.25">
      <c r="A36" s="69" t="s">
        <v>108</v>
      </c>
      <c r="B36" s="70"/>
      <c r="C36" s="50"/>
      <c r="D36" s="56"/>
      <c r="E36" s="50"/>
      <c r="F36" s="50"/>
      <c r="G36" s="71"/>
      <c r="H36" s="49"/>
      <c r="I36" s="4"/>
      <c r="J36" s="4"/>
    </row>
    <row r="37" spans="1:26" s="42" customFormat="1" ht="33.75" customHeight="1" x14ac:dyDescent="0.25">
      <c r="A37" s="158" t="s">
        <v>147</v>
      </c>
      <c r="B37" s="159"/>
      <c r="C37" s="72" t="s">
        <v>146</v>
      </c>
      <c r="D37" s="72">
        <v>6.47</v>
      </c>
      <c r="E37" s="73">
        <v>2.4</v>
      </c>
      <c r="F37" s="73">
        <v>2.4</v>
      </c>
      <c r="G37" s="74">
        <f>G38</f>
        <v>0.40800000000000003</v>
      </c>
      <c r="H37" s="49">
        <f t="shared" ref="H37:H40" si="7">F37-E37-G37+D37+F37</f>
        <v>8.4619999999999997</v>
      </c>
    </row>
    <row r="38" spans="1:26" s="42" customFormat="1" ht="13.5" customHeight="1" x14ac:dyDescent="0.25">
      <c r="A38" s="75" t="s">
        <v>110</v>
      </c>
      <c r="B38" s="76"/>
      <c r="C38" s="77"/>
      <c r="D38" s="77">
        <v>0</v>
      </c>
      <c r="E38" s="77">
        <f>E37*17%</f>
        <v>0.40800000000000003</v>
      </c>
      <c r="F38" s="77">
        <f>F37*17%</f>
        <v>0.40800000000000003</v>
      </c>
      <c r="G38" s="78">
        <f>F38</f>
        <v>0.40800000000000003</v>
      </c>
      <c r="H38" s="49">
        <f t="shared" si="7"/>
        <v>0</v>
      </c>
      <c r="J38" s="109"/>
    </row>
    <row r="39" spans="1:26" s="42" customFormat="1" ht="24" customHeight="1" x14ac:dyDescent="0.25">
      <c r="A39" s="158" t="s">
        <v>135</v>
      </c>
      <c r="B39" s="150"/>
      <c r="C39" s="73"/>
      <c r="D39" s="73">
        <v>11.96</v>
      </c>
      <c r="E39" s="73">
        <v>5.0599999999999996</v>
      </c>
      <c r="F39" s="73">
        <v>5.0599999999999996</v>
      </c>
      <c r="G39" s="74">
        <f>G40</f>
        <v>0.86019999999999996</v>
      </c>
      <c r="H39" s="49">
        <f>F39-E39-G39+D39+F39</f>
        <v>16.159800000000001</v>
      </c>
    </row>
    <row r="40" spans="1:26" s="42" customFormat="1" ht="13.5" customHeight="1" x14ac:dyDescent="0.25">
      <c r="A40" s="75" t="s">
        <v>110</v>
      </c>
      <c r="B40" s="76"/>
      <c r="C40" s="77"/>
      <c r="D40" s="77">
        <v>-0.47</v>
      </c>
      <c r="E40" s="77">
        <f>E39*17%</f>
        <v>0.86019999999999996</v>
      </c>
      <c r="F40" s="77">
        <f>F39*17%</f>
        <v>0.86019999999999996</v>
      </c>
      <c r="G40" s="78">
        <f>F40</f>
        <v>0.86019999999999996</v>
      </c>
      <c r="H40" s="49">
        <f t="shared" si="7"/>
        <v>-0.47000000000000008</v>
      </c>
    </row>
    <row r="41" spans="1:26" ht="12" customHeight="1" x14ac:dyDescent="0.25">
      <c r="A41" s="134" t="s">
        <v>109</v>
      </c>
      <c r="B41" s="135"/>
      <c r="C41" s="50"/>
      <c r="D41" s="56"/>
      <c r="E41" s="50">
        <f>E37+E39</f>
        <v>7.4599999999999991</v>
      </c>
      <c r="F41" s="50">
        <f>F37+F39</f>
        <v>7.4599999999999991</v>
      </c>
      <c r="G41" s="50">
        <f>G37+G39</f>
        <v>1.2682</v>
      </c>
      <c r="H41" s="49"/>
    </row>
    <row r="42" spans="1:26" ht="11.25" customHeight="1" x14ac:dyDescent="0.25">
      <c r="A42" s="134" t="s">
        <v>114</v>
      </c>
      <c r="B42" s="135"/>
      <c r="C42" s="50"/>
      <c r="D42" s="56"/>
      <c r="E42" s="50">
        <f>E35+E41</f>
        <v>997.36</v>
      </c>
      <c r="F42" s="50">
        <f>F35+F41</f>
        <v>971.9</v>
      </c>
      <c r="G42" s="50">
        <f>G35+G41</f>
        <v>905.98619999999994</v>
      </c>
      <c r="H42" s="49"/>
    </row>
    <row r="43" spans="1:26" ht="11.25" customHeight="1" x14ac:dyDescent="0.25">
      <c r="A43" s="134" t="s">
        <v>115</v>
      </c>
      <c r="B43" s="135"/>
      <c r="C43" s="50"/>
      <c r="D43" s="49">
        <f>D3</f>
        <v>-504.26999999999992</v>
      </c>
      <c r="E43" s="50"/>
      <c r="F43" s="50"/>
      <c r="G43" s="50"/>
      <c r="H43" s="49">
        <f>F42-E42+D43+F42-G42</f>
        <v>-463.81619999999998</v>
      </c>
      <c r="J43" s="40"/>
    </row>
    <row r="44" spans="1:26" ht="21.75" customHeight="1" x14ac:dyDescent="0.25">
      <c r="A44" s="149" t="s">
        <v>132</v>
      </c>
      <c r="B44" s="149"/>
      <c r="C44" s="47"/>
      <c r="D44" s="47"/>
      <c r="E44" s="49"/>
      <c r="F44" s="50"/>
      <c r="G44" s="50"/>
      <c r="H44" s="51">
        <f>H45+H46</f>
        <v>-463.81620000000004</v>
      </c>
      <c r="I44" s="31"/>
      <c r="J44" s="112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</row>
    <row r="45" spans="1:26" ht="16.5" customHeight="1" x14ac:dyDescent="0.25">
      <c r="A45" s="149" t="s">
        <v>112</v>
      </c>
      <c r="B45" s="150"/>
      <c r="C45" s="47"/>
      <c r="D45" s="47"/>
      <c r="E45" s="49"/>
      <c r="F45" s="50"/>
      <c r="G45" s="50"/>
      <c r="H45" s="51">
        <f>H37+H39</f>
        <v>24.6218</v>
      </c>
      <c r="I45" s="31"/>
      <c r="J45" s="112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</row>
    <row r="46" spans="1:26" ht="14.25" customHeight="1" x14ac:dyDescent="0.25">
      <c r="A46" s="151" t="s">
        <v>113</v>
      </c>
      <c r="B46" s="152"/>
      <c r="C46" s="47"/>
      <c r="D46" s="47"/>
      <c r="E46" s="49"/>
      <c r="F46" s="50"/>
      <c r="G46" s="50"/>
      <c r="H46" s="51">
        <f>H8+H25+H29</f>
        <v>-488.43800000000005</v>
      </c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</row>
    <row r="47" spans="1:26" ht="26.25" customHeight="1" x14ac:dyDescent="0.25">
      <c r="A47" s="153" t="s">
        <v>136</v>
      </c>
      <c r="B47" s="154"/>
      <c r="C47" s="154"/>
      <c r="D47" s="154"/>
      <c r="E47" s="154"/>
      <c r="F47" s="154"/>
      <c r="G47" s="154"/>
      <c r="H47" s="154"/>
    </row>
    <row r="48" spans="1:26" ht="26.25" customHeight="1" x14ac:dyDescent="0.25">
      <c r="A48" s="108"/>
      <c r="B48" s="108"/>
      <c r="C48" s="108"/>
      <c r="D48" s="108"/>
      <c r="E48" s="108"/>
      <c r="F48" s="108"/>
      <c r="G48" s="108"/>
      <c r="H48" s="108"/>
    </row>
    <row r="49" spans="1:8" ht="21.75" customHeight="1" x14ac:dyDescent="0.25">
      <c r="A49" s="79" t="s">
        <v>133</v>
      </c>
      <c r="B49" s="80"/>
      <c r="C49" s="80"/>
      <c r="D49" s="81"/>
      <c r="E49" s="81"/>
      <c r="F49" s="81"/>
      <c r="G49" s="82"/>
      <c r="H49" s="45"/>
    </row>
    <row r="50" spans="1:8" x14ac:dyDescent="0.25">
      <c r="A50" s="138" t="s">
        <v>48</v>
      </c>
      <c r="B50" s="131"/>
      <c r="C50" s="131"/>
      <c r="D50" s="139"/>
      <c r="E50" s="61" t="s">
        <v>49</v>
      </c>
      <c r="F50" s="61" t="s">
        <v>50</v>
      </c>
      <c r="G50" s="61" t="s">
        <v>118</v>
      </c>
      <c r="H50" s="105" t="s">
        <v>117</v>
      </c>
    </row>
    <row r="51" spans="1:8" ht="30.75" customHeight="1" x14ac:dyDescent="0.25">
      <c r="A51" s="140" t="s">
        <v>144</v>
      </c>
      <c r="B51" s="141"/>
      <c r="C51" s="141"/>
      <c r="D51" s="142"/>
      <c r="E51" s="113">
        <v>43160</v>
      </c>
      <c r="F51" s="61" t="s">
        <v>137</v>
      </c>
      <c r="G51" s="61">
        <v>8.51</v>
      </c>
      <c r="H51" s="105" t="s">
        <v>81</v>
      </c>
    </row>
    <row r="52" spans="1:8" x14ac:dyDescent="0.25">
      <c r="A52" s="140" t="s">
        <v>138</v>
      </c>
      <c r="B52" s="141"/>
      <c r="C52" s="141"/>
      <c r="D52" s="142"/>
      <c r="E52" s="113">
        <v>43405</v>
      </c>
      <c r="F52" s="61" t="s">
        <v>139</v>
      </c>
      <c r="G52" s="61">
        <v>17.98</v>
      </c>
      <c r="H52" s="105" t="s">
        <v>81</v>
      </c>
    </row>
    <row r="53" spans="1:8" x14ac:dyDescent="0.25">
      <c r="A53" s="140" t="s">
        <v>140</v>
      </c>
      <c r="B53" s="141"/>
      <c r="C53" s="141"/>
      <c r="D53" s="142"/>
      <c r="E53" s="113">
        <v>43313</v>
      </c>
      <c r="F53" s="61">
        <v>1</v>
      </c>
      <c r="G53" s="61">
        <v>10.53</v>
      </c>
      <c r="H53" s="105" t="s">
        <v>81</v>
      </c>
    </row>
    <row r="54" spans="1:8" ht="13.5" customHeight="1" x14ac:dyDescent="0.25">
      <c r="A54" s="140" t="s">
        <v>141</v>
      </c>
      <c r="B54" s="141"/>
      <c r="C54" s="141"/>
      <c r="D54" s="142"/>
      <c r="E54" s="113">
        <v>43405</v>
      </c>
      <c r="F54" s="83" t="s">
        <v>142</v>
      </c>
      <c r="G54" s="84">
        <v>117.8</v>
      </c>
      <c r="H54" s="105" t="s">
        <v>143</v>
      </c>
    </row>
    <row r="55" spans="1:8" s="4" customFormat="1" x14ac:dyDescent="0.25">
      <c r="A55" s="146" t="s">
        <v>7</v>
      </c>
      <c r="B55" s="147"/>
      <c r="C55" s="147"/>
      <c r="D55" s="148"/>
      <c r="E55" s="85"/>
      <c r="F55" s="86"/>
      <c r="G55" s="87">
        <f>SUM(G51:G54)</f>
        <v>154.82</v>
      </c>
      <c r="H55" s="106"/>
    </row>
    <row r="56" spans="1:8" x14ac:dyDescent="0.25">
      <c r="A56" s="88"/>
      <c r="B56" s="89"/>
      <c r="C56" s="89"/>
      <c r="D56" s="89"/>
      <c r="E56" s="90"/>
      <c r="F56" s="91"/>
      <c r="G56" s="92"/>
      <c r="H56" s="45"/>
    </row>
    <row r="57" spans="1:8" x14ac:dyDescent="0.25">
      <c r="A57" s="79" t="s">
        <v>41</v>
      </c>
      <c r="B57" s="80"/>
      <c r="C57" s="80"/>
      <c r="D57" s="81"/>
      <c r="E57" s="81"/>
      <c r="F57" s="81"/>
      <c r="G57" s="82"/>
      <c r="H57" s="45"/>
    </row>
    <row r="58" spans="1:8" x14ac:dyDescent="0.25">
      <c r="A58" s="79" t="s">
        <v>67</v>
      </c>
      <c r="B58" s="80"/>
      <c r="C58" s="80"/>
      <c r="D58" s="81"/>
      <c r="E58" s="81"/>
      <c r="F58" s="81"/>
      <c r="G58" s="82"/>
      <c r="H58" s="45"/>
    </row>
    <row r="59" spans="1:8" ht="23.25" customHeight="1" x14ac:dyDescent="0.25">
      <c r="A59" s="138" t="s">
        <v>52</v>
      </c>
      <c r="B59" s="131"/>
      <c r="C59" s="131"/>
      <c r="D59" s="131"/>
      <c r="E59" s="139"/>
      <c r="F59" s="93" t="s">
        <v>50</v>
      </c>
      <c r="G59" s="94" t="s">
        <v>51</v>
      </c>
      <c r="H59" s="45"/>
    </row>
    <row r="60" spans="1:8" x14ac:dyDescent="0.25">
      <c r="A60" s="138" t="s">
        <v>65</v>
      </c>
      <c r="B60" s="131"/>
      <c r="C60" s="131"/>
      <c r="D60" s="131"/>
      <c r="E60" s="139"/>
      <c r="F60" s="83"/>
      <c r="G60" s="83">
        <v>0</v>
      </c>
      <c r="H60" s="45"/>
    </row>
    <row r="61" spans="1:8" x14ac:dyDescent="0.25">
      <c r="A61" s="81"/>
      <c r="B61" s="80"/>
      <c r="C61" s="80"/>
      <c r="D61" s="81"/>
      <c r="E61" s="81"/>
      <c r="F61" s="81"/>
      <c r="G61" s="82"/>
      <c r="H61" s="45"/>
    </row>
    <row r="62" spans="1:8" x14ac:dyDescent="0.25">
      <c r="A62" s="91"/>
      <c r="B62" s="95"/>
      <c r="C62" s="96"/>
      <c r="D62" s="97"/>
      <c r="E62" s="91"/>
      <c r="F62" s="91"/>
      <c r="G62" s="91"/>
      <c r="H62" s="45"/>
    </row>
    <row r="63" spans="1:8" x14ac:dyDescent="0.25">
      <c r="A63" s="45"/>
      <c r="B63" s="80"/>
      <c r="C63" s="80"/>
      <c r="D63" s="45"/>
      <c r="E63" s="45"/>
      <c r="F63" s="45"/>
      <c r="G63" s="41"/>
      <c r="H63" s="45"/>
    </row>
    <row r="64" spans="1:8" x14ac:dyDescent="0.25">
      <c r="A64" s="44" t="s">
        <v>105</v>
      </c>
      <c r="B64" s="80"/>
      <c r="C64" s="98"/>
      <c r="D64" s="45"/>
      <c r="E64" s="41"/>
      <c r="F64" s="41"/>
      <c r="G64" s="41"/>
      <c r="H64" s="45"/>
    </row>
    <row r="65" spans="1:8" x14ac:dyDescent="0.25">
      <c r="A65" s="79" t="s">
        <v>134</v>
      </c>
      <c r="B65" s="99"/>
      <c r="C65" s="100"/>
      <c r="D65" s="79"/>
      <c r="E65" s="41"/>
      <c r="F65" s="41"/>
      <c r="G65" s="41"/>
      <c r="H65" s="45"/>
    </row>
    <row r="66" spans="1:8" ht="39.75" customHeight="1" x14ac:dyDescent="0.25">
      <c r="A66" s="145" t="s">
        <v>145</v>
      </c>
      <c r="B66" s="145"/>
      <c r="C66" s="145"/>
      <c r="D66" s="145"/>
      <c r="E66" s="145"/>
      <c r="F66" s="145"/>
      <c r="G66" s="145"/>
      <c r="H66" s="45"/>
    </row>
    <row r="67" spans="1:8" x14ac:dyDescent="0.25">
      <c r="A67" s="45"/>
      <c r="B67" s="80"/>
      <c r="C67" s="80"/>
      <c r="D67" s="45"/>
      <c r="E67" s="45"/>
      <c r="F67" s="45"/>
      <c r="G67" s="41"/>
      <c r="H67" s="45"/>
    </row>
    <row r="68" spans="1:8" x14ac:dyDescent="0.25">
      <c r="A68" s="45"/>
      <c r="B68" s="80"/>
      <c r="C68" s="80"/>
      <c r="D68" s="45"/>
      <c r="E68" s="45"/>
      <c r="F68" s="45"/>
      <c r="G68" s="41"/>
      <c r="H68" s="45"/>
    </row>
    <row r="69" spans="1:8" x14ac:dyDescent="0.25">
      <c r="A69" s="79" t="s">
        <v>74</v>
      </c>
      <c r="B69" s="99"/>
      <c r="C69" s="99"/>
      <c r="D69" s="79"/>
      <c r="E69" s="79" t="s">
        <v>77</v>
      </c>
      <c r="F69" s="79"/>
      <c r="G69" s="41"/>
      <c r="H69" s="45"/>
    </row>
    <row r="70" spans="1:8" x14ac:dyDescent="0.25">
      <c r="A70" s="79" t="s">
        <v>75</v>
      </c>
      <c r="B70" s="99"/>
      <c r="C70" s="99"/>
      <c r="D70" s="79"/>
      <c r="E70" s="79"/>
      <c r="F70" s="79"/>
      <c r="G70" s="41"/>
      <c r="H70" s="45"/>
    </row>
    <row r="71" spans="1:8" x14ac:dyDescent="0.25">
      <c r="A71" s="79" t="s">
        <v>76</v>
      </c>
      <c r="B71" s="99"/>
      <c r="C71" s="99"/>
      <c r="D71" s="79"/>
      <c r="E71" s="79"/>
      <c r="F71" s="79"/>
      <c r="G71" s="41"/>
      <c r="H71" s="45"/>
    </row>
    <row r="72" spans="1:8" x14ac:dyDescent="0.25">
      <c r="A72" s="101"/>
      <c r="B72" s="102"/>
      <c r="C72" s="102"/>
      <c r="D72" s="101"/>
      <c r="E72" s="101"/>
      <c r="F72" s="45"/>
      <c r="G72" s="41"/>
      <c r="H72" s="45"/>
    </row>
    <row r="73" spans="1:8" x14ac:dyDescent="0.25">
      <c r="A73" s="103" t="s">
        <v>68</v>
      </c>
      <c r="B73" s="80"/>
      <c r="C73" s="80"/>
      <c r="D73" s="45"/>
      <c r="E73" s="45"/>
      <c r="F73" s="45"/>
      <c r="G73" s="41"/>
      <c r="H73" s="45"/>
    </row>
    <row r="74" spans="1:8" x14ac:dyDescent="0.25">
      <c r="A74" s="143" t="s">
        <v>69</v>
      </c>
      <c r="B74" s="143"/>
      <c r="C74" s="80" t="s">
        <v>24</v>
      </c>
      <c r="D74" s="45"/>
      <c r="E74" s="45"/>
      <c r="F74" s="45"/>
      <c r="G74" s="41"/>
      <c r="H74" s="45"/>
    </row>
    <row r="75" spans="1:8" x14ac:dyDescent="0.25">
      <c r="A75" s="143" t="s">
        <v>70</v>
      </c>
      <c r="B75" s="143"/>
      <c r="C75" s="80" t="s">
        <v>72</v>
      </c>
      <c r="D75" s="45"/>
      <c r="E75" s="45"/>
      <c r="F75" s="45"/>
      <c r="G75" s="41"/>
      <c r="H75" s="45"/>
    </row>
    <row r="76" spans="1:8" x14ac:dyDescent="0.25">
      <c r="A76" s="143" t="s">
        <v>71</v>
      </c>
      <c r="B76" s="144"/>
      <c r="C76" s="80" t="s">
        <v>73</v>
      </c>
      <c r="D76" s="45"/>
      <c r="E76" s="45"/>
      <c r="F76" s="45"/>
      <c r="G76" s="41"/>
      <c r="H76" s="45"/>
    </row>
  </sheetData>
  <mergeCells count="43">
    <mergeCell ref="A3:B3"/>
    <mergeCell ref="A4:B4"/>
    <mergeCell ref="A5:B5"/>
    <mergeCell ref="A6:H6"/>
    <mergeCell ref="A42:B42"/>
    <mergeCell ref="A21:B21"/>
    <mergeCell ref="A23:B23"/>
    <mergeCell ref="A37:B37"/>
    <mergeCell ref="A39:B39"/>
    <mergeCell ref="A7:B7"/>
    <mergeCell ref="A8:B8"/>
    <mergeCell ref="A10:B10"/>
    <mergeCell ref="A11:H11"/>
    <mergeCell ref="A12:B12"/>
    <mergeCell ref="A20:B20"/>
    <mergeCell ref="A25:B25"/>
    <mergeCell ref="A43:B43"/>
    <mergeCell ref="A44:B44"/>
    <mergeCell ref="A45:B45"/>
    <mergeCell ref="A46:B46"/>
    <mergeCell ref="A47:H47"/>
    <mergeCell ref="A50:D50"/>
    <mergeCell ref="A54:D54"/>
    <mergeCell ref="A75:B75"/>
    <mergeCell ref="A76:B76"/>
    <mergeCell ref="A74:B74"/>
    <mergeCell ref="A66:G66"/>
    <mergeCell ref="A55:D55"/>
    <mergeCell ref="A59:E59"/>
    <mergeCell ref="A60:E60"/>
    <mergeCell ref="A51:D51"/>
    <mergeCell ref="A52:D52"/>
    <mergeCell ref="A53:D53"/>
    <mergeCell ref="A27:B27"/>
    <mergeCell ref="A14:B14"/>
    <mergeCell ref="A15:B15"/>
    <mergeCell ref="A17:B17"/>
    <mergeCell ref="A41:B41"/>
    <mergeCell ref="A29:B29"/>
    <mergeCell ref="A31:B31"/>
    <mergeCell ref="A32:B32"/>
    <mergeCell ref="A33:B33"/>
    <mergeCell ref="A34:B34"/>
  </mergeCells>
  <pageMargins left="0.7" right="0.7" top="0.75" bottom="0.75" header="0.3" footer="0.3"/>
  <pageSetup paperSize="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</vt:lpstr>
      <vt:lpstr>Лист2</vt:lpstr>
    </vt:vector>
  </TitlesOfParts>
  <Company>Krokoz™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PO-L</dc:creator>
  <cp:lastModifiedBy>Алексей</cp:lastModifiedBy>
  <cp:lastPrinted>2019-02-20T03:44:41Z</cp:lastPrinted>
  <dcterms:created xsi:type="dcterms:W3CDTF">2013-02-18T04:38:06Z</dcterms:created>
  <dcterms:modified xsi:type="dcterms:W3CDTF">2019-02-24T22:28:31Z</dcterms:modified>
</cp:coreProperties>
</file>