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2 - 21.02.2020г размещены на сайте УК\"/>
    </mc:Choice>
  </mc:AlternateContent>
  <bookViews>
    <workbookView xWindow="360" yWindow="30" windowWidth="11355" windowHeight="5280" activeTab="1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8" i="8" l="1"/>
  <c r="G35" i="8"/>
  <c r="G41" i="8"/>
  <c r="H42" i="8"/>
  <c r="F41" i="8"/>
  <c r="E41" i="8"/>
  <c r="D42" i="8"/>
  <c r="H29" i="8"/>
  <c r="H8" i="8"/>
  <c r="H45" i="8"/>
  <c r="H44" i="8"/>
  <c r="F35" i="8"/>
  <c r="E35" i="8"/>
  <c r="E40" i="8"/>
  <c r="E38" i="8"/>
  <c r="H43" i="8"/>
  <c r="F39" i="8"/>
  <c r="G39" i="8"/>
  <c r="G37" i="8"/>
  <c r="H37" i="8"/>
  <c r="E39" i="8"/>
  <c r="H33" i="8"/>
  <c r="F8" i="8"/>
  <c r="F27" i="8"/>
  <c r="F26" i="8"/>
  <c r="H26" i="8"/>
  <c r="F29" i="8"/>
  <c r="G31" i="8"/>
  <c r="G32" i="8"/>
  <c r="G33" i="8"/>
  <c r="G34" i="8"/>
  <c r="G29" i="8"/>
  <c r="G27" i="8"/>
  <c r="H27" i="8"/>
  <c r="F40" i="8"/>
  <c r="H39" i="8"/>
  <c r="F38" i="8"/>
  <c r="H38" i="8"/>
  <c r="G40" i="8"/>
  <c r="E29" i="8"/>
  <c r="E8" i="8"/>
  <c r="E27" i="8"/>
  <c r="E26" i="8"/>
  <c r="G52" i="8"/>
  <c r="G25" i="8"/>
  <c r="H25" i="8"/>
  <c r="C8" i="8"/>
  <c r="H34" i="8"/>
  <c r="H32" i="8"/>
  <c r="H31" i="8"/>
  <c r="C38" i="8"/>
  <c r="H12" i="8"/>
  <c r="H15" i="8"/>
  <c r="H18" i="8"/>
  <c r="H21" i="8"/>
  <c r="G18" i="8"/>
  <c r="G15" i="8"/>
  <c r="G12" i="8"/>
  <c r="C27" i="8"/>
  <c r="C26" i="8"/>
  <c r="C23" i="8"/>
  <c r="C22" i="8"/>
  <c r="C20" i="8"/>
  <c r="C19" i="8"/>
  <c r="C17" i="8"/>
  <c r="C16" i="8"/>
  <c r="D23" i="8"/>
  <c r="E23" i="8"/>
  <c r="F23" i="8"/>
  <c r="H23" i="8"/>
  <c r="D22" i="8"/>
  <c r="E22" i="8"/>
  <c r="F22" i="8"/>
  <c r="H22" i="8"/>
  <c r="D20" i="8"/>
  <c r="E20" i="8"/>
  <c r="F20" i="8"/>
  <c r="H20" i="8"/>
  <c r="D19" i="8"/>
  <c r="E19" i="8"/>
  <c r="F19" i="8"/>
  <c r="H19" i="8"/>
  <c r="D17" i="8"/>
  <c r="E17" i="8"/>
  <c r="F17" i="8"/>
  <c r="H17" i="8"/>
  <c r="D16" i="8"/>
  <c r="E16" i="8"/>
  <c r="F16" i="8"/>
  <c r="H16" i="8"/>
  <c r="D14" i="8"/>
  <c r="E14" i="8"/>
  <c r="F14" i="8"/>
  <c r="H14" i="8"/>
  <c r="D13" i="8"/>
  <c r="E13" i="8"/>
  <c r="F13" i="8"/>
  <c r="H13" i="8"/>
  <c r="G23" i="8"/>
  <c r="G22" i="8"/>
  <c r="G20" i="8"/>
  <c r="G19" i="8"/>
  <c r="G17" i="8"/>
  <c r="G16" i="8"/>
  <c r="G14" i="8"/>
  <c r="G13" i="8"/>
  <c r="D10" i="8"/>
  <c r="E10" i="8"/>
  <c r="F10" i="8"/>
  <c r="H10" i="8"/>
  <c r="D9" i="8"/>
  <c r="E9" i="8"/>
  <c r="F9" i="8"/>
  <c r="H9" i="8"/>
  <c r="G10" i="8"/>
  <c r="G9" i="8"/>
  <c r="C14" i="8"/>
  <c r="C13" i="8"/>
  <c r="C10" i="8"/>
  <c r="C9" i="8"/>
</calcChain>
</file>

<file path=xl/sharedStrings.xml><?xml version="1.0" encoding="utf-8"?>
<sst xmlns="http://schemas.openxmlformats.org/spreadsheetml/2006/main" count="158" uniqueCount="139">
  <si>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</si>
  <si>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</si>
  <si>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</si>
  <si>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</si>
  <si>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</si>
  <si>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</si>
  <si>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</si>
  <si>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</si>
  <si>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</si>
  <si>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</si>
  <si>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</si>
  <si>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</si>
  <si>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</si>
  <si>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</si>
  <si>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</si>
  <si>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</si>
  <si>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</si>
  <si>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</si>
  <si>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</si>
  <si>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</si>
  <si>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</si>
  <si>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</si>
  <si>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</si>
  <si>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</si>
  <si>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</si>
  <si>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</si>
  <si>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</si>
  <si>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</si>
  <si>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</si>
  <si>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</si>
  <si>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</si>
  <si>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</si>
  <si>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</si>
  <si>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</si>
  <si>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</si>
  <si>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</si>
  <si>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</si>
  <si>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</si>
  <si>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</si>
  <si>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</si>
  <si>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</si>
  <si>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</si>
  <si>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</si>
  <si>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</si>
  <si>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</si>
  <si>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</si>
  <si>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</si>
  <si>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</si>
  <si>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</si>
  <si>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</si>
  <si>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</si>
  <si>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</si>
  <si>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</si>
  <si>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</si>
  <si>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</si>
  <si>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</si>
  <si>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</si>
  <si>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</si>
  <si>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</si>
  <si>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</si>
  <si>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</si>
  <si>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</si>
  <si>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</si>
  <si>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</si>
  <si>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</si>
  <si>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</si>
  <si>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</si>
  <si>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</si>
  <si>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</si>
  <si>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</si>
  <si>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</si>
  <si>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</si>
  <si>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</si>
  <si>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</si>
  <si>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</si>
  <si>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</si>
  <si>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</si>
  <si>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Ленинского района-2":</t>
  </si>
  <si>
    <t>uklr2006@mail.ru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</si>
  <si>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</si>
  <si>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</si>
  <si>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</si>
  <si>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</si>
  <si>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</si>
  <si>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</si>
  <si>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</si>
  <si>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</si>
  <si>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</si>
  <si>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</si>
  <si>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</si>
  <si>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</si>
  <si>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</si>
  <si>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</si>
  <si>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</si>
  <si>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</si>
  <si>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1.Сведения об Управляющей компании Ленинского района-2</t>
  </si>
  <si>
    <t>от 30.07.2007г. Серия 25 № 002827453</t>
  </si>
  <si>
    <t>Часть 4</t>
  </si>
  <si>
    <t>ООО "Комфорт"</t>
  </si>
  <si>
    <t>ул. Тунгусская, 8</t>
  </si>
  <si>
    <t>Колличество проживающих</t>
  </si>
  <si>
    <t>ИТОГО ПО ДОМУ:</t>
  </si>
  <si>
    <t xml:space="preserve"> ПРОЧИЕ УСЛУГИ: 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</si>
  <si>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</si>
  <si>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</si>
  <si>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</si>
  <si>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</si>
  <si>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</si>
  <si>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</si>
  <si>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№ 27  по ул. Адмирала Фокина</t>
  </si>
  <si>
    <t>сумм, тыс.руб.</t>
  </si>
  <si>
    <t>исполн-ль</t>
  </si>
  <si>
    <t>в том числе: на текущий ремонт дома</t>
  </si>
  <si>
    <t>2-222-016</t>
  </si>
  <si>
    <t>ООО " Восток Мегаполис "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</si>
  <si>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</si>
  <si>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</si>
  <si>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</si>
  <si>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</si>
  <si>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</si>
  <si>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3067,70 м2</t>
  </si>
  <si>
    <t>684,40 м2</t>
  </si>
  <si>
    <t xml:space="preserve">                       Отчет ООО "Управляющей компании Ленинского района-2"  за 2019 г.</t>
  </si>
  <si>
    <t>88 чел</t>
  </si>
  <si>
    <t>1.Отчет об исполнении договора управления за 2019 г.(тыс.р.)</t>
  </si>
  <si>
    <t>переходящие остатки д/ср-в на начало 01.01. 2019г.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</si>
  <si>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</si>
  <si>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2019г.</t>
  </si>
  <si>
    <t>3. Перечень работ, выполненных по статье " текущий ремонт"  в 2019 году.</t>
  </si>
  <si>
    <t>работ нет</t>
  </si>
  <si>
    <t>План по статье "текущий ремонт" на 2020 год</t>
  </si>
  <si>
    <t>2-20-50-87</t>
  </si>
  <si>
    <t>Управляющая компания предлагает: Ремонт системы эл.снабжения, восстановление отопления на лестничных клетках.  В случае недостаточного количества средств по статье "текущий ремонт" , выполнение предложенных работ возможно за счет дополнительного их сбора. Собственникам необходимо предоставить протокол общего собрания в Управляющую компанию.</t>
  </si>
  <si>
    <t>ИСХ.  № 08/02 от  04.02.2020г</t>
  </si>
  <si>
    <t>912,00 м2</t>
  </si>
  <si>
    <t xml:space="preserve">         ООО "Управляющая компания Ленинского района-2"</t>
  </si>
  <si>
    <t>Дата выбора способа управления</t>
  </si>
  <si>
    <t>1. Текущий ремонт коммуникаций, проходящих через нежилые помещения</t>
  </si>
  <si>
    <t>Отвед. сточ. вод в цел. содерж. ОИ 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</si>
</sst>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2" fontId="0" fillId="0" borderId="0" xfId="0" applyNumberFormat="1"/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0" fontId="11" fillId="0" borderId="1" xfId="1" applyFont="1" applyFill="1" applyBorder="1" applyAlignment="1">
      <alignment horizontal="left" wrapText="1"/>
    </xf>
    <xf numFmtId="0" fontId="0" fillId="2" borderId="0" xfId="0" applyFill="1" applyAlignment="1">
      <alignment horizontal="center"/>
    </xf>
    <xf numFmtId="0" fontId="0" fillId="0" borderId="0" xfId="0" applyAlignment="1"/>
    <xf numFmtId="0" fontId="3" fillId="0" borderId="0" xfId="0" applyFont="1" applyFill="1" applyBorder="1" applyAlignment="1">
      <alignment horizontal="center" wrapText="1"/>
    </xf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4" fillId="2" borderId="1" xfId="0" applyNumberFormat="1" applyFont="1" applyFill="1" applyBorder="1"/>
    <xf numFmtId="0" fontId="12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2" fontId="6" fillId="2" borderId="0" xfId="0" applyNumberFormat="1" applyFont="1" applyFill="1"/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2" fontId="0" fillId="2" borderId="0" xfId="0" applyNumberFormat="1" applyFill="1"/>
    <xf numFmtId="164" fontId="0" fillId="2" borderId="0" xfId="0" applyNumberForma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164" fontId="15" fillId="2" borderId="0" xfId="0" applyNumberFormat="1" applyFont="1" applyFill="1" applyAlignment="1">
      <alignment horizontal="center"/>
    </xf>
    <xf numFmtId="0" fontId="0" fillId="0" borderId="0" xfId="0" applyFont="1"/>
    <xf numFmtId="2" fontId="0" fillId="0" borderId="0" xfId="0" applyNumberFormat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2" fontId="9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2" fontId="9" fillId="2" borderId="0" xfId="0" applyNumberFormat="1" applyFont="1" applyFill="1" applyBorder="1"/>
    <xf numFmtId="0" fontId="0" fillId="2" borderId="0" xfId="0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2" fillId="2" borderId="0" xfId="0" applyFont="1" applyFill="1" applyBorder="1" applyAlignment="1"/>
    <xf numFmtId="0" fontId="4" fillId="2" borderId="0" xfId="0" applyFont="1" applyFill="1" applyBorder="1" applyAlignment="1"/>
    <xf numFmtId="164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17" fontId="6" fillId="2" borderId="1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10" fillId="0" borderId="1" xfId="1" applyFont="1" applyFill="1" applyBorder="1" applyAlignment="1">
      <alignment horizontal="left"/>
    </xf>
    <xf numFmtId="2" fontId="10" fillId="0" borderId="1" xfId="1" applyNumberFormat="1" applyFont="1" applyFill="1" applyBorder="1" applyAlignment="1">
      <alignment wrapText="1"/>
    </xf>
    <xf numFmtId="2" fontId="0" fillId="0" borderId="0" xfId="0" applyNumberFormat="1" applyFont="1"/>
    <xf numFmtId="0" fontId="9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2" fontId="4" fillId="2" borderId="0" xfId="0" applyNumberFormat="1" applyFont="1" applyFill="1"/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14" fontId="3" fillId="0" borderId="2" xfId="0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2" fillId="2" borderId="2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6" fillId="2" borderId="0" xfId="0" applyFont="1" applyFill="1" applyAlignment="1">
      <alignment wrapText="1"/>
    </xf>
    <xf numFmtId="0" fontId="9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/>
    <xf numFmtId="0" fontId="4" fillId="2" borderId="1" xfId="0" applyFont="1" applyFill="1" applyBorder="1" applyAlignment="1"/>
    <xf numFmtId="0" fontId="0" fillId="2" borderId="1" xfId="0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/>
    <xf numFmtId="0" fontId="0" fillId="2" borderId="1" xfId="0" applyFill="1" applyBorder="1" applyAlignment="1">
      <alignment horizontal="center"/>
    </xf>
    <xf numFmtId="2" fontId="16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opLeftCell="A24" zoomScale="120" zoomScaleNormal="120" workbookViewId="0">
      <selection sqref="A1:D47"/>
    </sheetView>
  </sheetViews>
  <sheetFormatPr defaultRowHeight="15" x14ac:dyDescent="0.25"/>
  <cols>
    <col min="1" max="1" width="3" customWidth="1"/>
    <col min="2" max="2" width="27.7109375" customWidth="1"/>
    <col min="3" max="3" width="22.42578125" customWidth="1"/>
    <col min="4" max="4" width="26.85546875" customWidth="1"/>
  </cols>
  <sheetData>
    <row r="1" spans="1:4" x14ac:dyDescent="0.25">
      <c r="A1" s="2" t="s">
        <v>122</v>
      </c>
      <c r="C1" s="1"/>
    </row>
    <row r="2" spans="1:4" ht="15" customHeight="1" x14ac:dyDescent="0.25">
      <c r="A2" s="2" t="s">
        <v>46</v>
      </c>
      <c r="C2" s="4"/>
    </row>
    <row r="3" spans="1:4" ht="15.75" x14ac:dyDescent="0.25">
      <c r="B3" s="4" t="s">
        <v>10</v>
      </c>
      <c r="C3" s="22" t="s">
        <v>109</v>
      </c>
    </row>
    <row r="4" spans="1:4" s="21" customFormat="1" ht="14.25" customHeight="1" x14ac:dyDescent="0.2">
      <c r="A4" s="20" t="s">
        <v>133</v>
      </c>
      <c r="C4" s="20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95</v>
      </c>
      <c r="C6" s="20"/>
    </row>
    <row r="7" spans="1:4" s="21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5" t="s">
        <v>135</v>
      </c>
      <c r="D8" s="10"/>
    </row>
    <row r="9" spans="1:4" s="3" customFormat="1" ht="12" customHeight="1" x14ac:dyDescent="0.25">
      <c r="A9" s="12" t="s">
        <v>1</v>
      </c>
      <c r="B9" s="13" t="s">
        <v>11</v>
      </c>
      <c r="C9" s="105" t="s">
        <v>12</v>
      </c>
      <c r="D9" s="106"/>
    </row>
    <row r="10" spans="1:4" s="3" customFormat="1" ht="24" customHeight="1" x14ac:dyDescent="0.25">
      <c r="A10" s="12" t="s">
        <v>2</v>
      </c>
      <c r="B10" s="14" t="s">
        <v>13</v>
      </c>
      <c r="C10" s="107" t="s">
        <v>96</v>
      </c>
      <c r="D10" s="108"/>
    </row>
    <row r="11" spans="1:4" s="3" customFormat="1" ht="15" customHeight="1" x14ac:dyDescent="0.25">
      <c r="A11" s="12" t="s">
        <v>3</v>
      </c>
      <c r="B11" s="13" t="s">
        <v>14</v>
      </c>
      <c r="C11" s="105" t="s">
        <v>15</v>
      </c>
      <c r="D11" s="106"/>
    </row>
    <row r="12" spans="1:4" s="3" customFormat="1" ht="17.25" customHeight="1" x14ac:dyDescent="0.25">
      <c r="A12" s="109">
        <v>5</v>
      </c>
      <c r="B12" s="109" t="s">
        <v>80</v>
      </c>
      <c r="C12" s="32" t="s">
        <v>81</v>
      </c>
      <c r="D12" s="33" t="s">
        <v>82</v>
      </c>
    </row>
    <row r="13" spans="1:4" s="3" customFormat="1" ht="14.25" customHeight="1" x14ac:dyDescent="0.25">
      <c r="A13" s="109"/>
      <c r="B13" s="109"/>
      <c r="C13" s="32" t="s">
        <v>83</v>
      </c>
      <c r="D13" s="33" t="s">
        <v>84</v>
      </c>
    </row>
    <row r="14" spans="1:4" s="3" customFormat="1" x14ac:dyDescent="0.25">
      <c r="A14" s="109"/>
      <c r="B14" s="109"/>
      <c r="C14" s="32" t="s">
        <v>85</v>
      </c>
      <c r="D14" s="33" t="s">
        <v>86</v>
      </c>
    </row>
    <row r="15" spans="1:4" s="3" customFormat="1" ht="16.5" customHeight="1" x14ac:dyDescent="0.25">
      <c r="A15" s="109"/>
      <c r="B15" s="109"/>
      <c r="C15" s="32" t="s">
        <v>87</v>
      </c>
      <c r="D15" s="33" t="s">
        <v>89</v>
      </c>
    </row>
    <row r="16" spans="1:4" s="3" customFormat="1" ht="16.5" customHeight="1" x14ac:dyDescent="0.25">
      <c r="A16" s="109"/>
      <c r="B16" s="109"/>
      <c r="C16" s="32" t="s">
        <v>88</v>
      </c>
      <c r="D16" s="33" t="s">
        <v>82</v>
      </c>
    </row>
    <row r="17" spans="1:4" s="5" customFormat="1" ht="15.75" customHeight="1" x14ac:dyDescent="0.25">
      <c r="A17" s="109"/>
      <c r="B17" s="109"/>
      <c r="C17" s="32" t="s">
        <v>90</v>
      </c>
      <c r="D17" s="33" t="s">
        <v>91</v>
      </c>
    </row>
    <row r="18" spans="1:4" s="5" customFormat="1" ht="15.75" customHeight="1" x14ac:dyDescent="0.25">
      <c r="A18" s="109"/>
      <c r="B18" s="109"/>
      <c r="C18" s="34" t="s">
        <v>92</v>
      </c>
      <c r="D18" s="33" t="s">
        <v>93</v>
      </c>
    </row>
    <row r="19" spans="1:4" ht="21.75" customHeight="1" x14ac:dyDescent="0.25">
      <c r="A19" s="12" t="s">
        <v>4</v>
      </c>
      <c r="B19" s="13" t="s">
        <v>16</v>
      </c>
      <c r="C19" s="110" t="s">
        <v>78</v>
      </c>
      <c r="D19" s="111"/>
    </row>
    <row r="20" spans="1:4" s="5" customFormat="1" ht="28.5" customHeight="1" x14ac:dyDescent="0.25">
      <c r="A20" s="12" t="s">
        <v>5</v>
      </c>
      <c r="B20" s="96" t="s">
        <v>17</v>
      </c>
      <c r="C20" s="112" t="s">
        <v>50</v>
      </c>
      <c r="D20" s="113"/>
    </row>
    <row r="21" spans="1:4" s="5" customFormat="1" ht="15" customHeight="1" x14ac:dyDescent="0.25">
      <c r="A21" s="12" t="s">
        <v>6</v>
      </c>
      <c r="B21" s="13" t="s">
        <v>18</v>
      </c>
      <c r="C21" s="107" t="s">
        <v>19</v>
      </c>
      <c r="D21" s="114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8" t="s">
        <v>20</v>
      </c>
      <c r="B23" s="16"/>
      <c r="C23" s="16"/>
      <c r="D23" s="95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21</v>
      </c>
      <c r="C25" s="7" t="s">
        <v>22</v>
      </c>
      <c r="D25" s="9" t="s">
        <v>23</v>
      </c>
    </row>
    <row r="26" spans="1:4" ht="24" customHeight="1" x14ac:dyDescent="0.25">
      <c r="A26" s="115" t="s">
        <v>26</v>
      </c>
      <c r="B26" s="116"/>
      <c r="C26" s="116"/>
      <c r="D26" s="117"/>
    </row>
    <row r="27" spans="1:4" ht="12" customHeight="1" x14ac:dyDescent="0.25">
      <c r="A27" s="30"/>
      <c r="B27" s="31"/>
      <c r="C27" s="31"/>
      <c r="D27" s="38"/>
    </row>
    <row r="28" spans="1:4" ht="13.5" customHeight="1" x14ac:dyDescent="0.25">
      <c r="A28" s="7">
        <v>1</v>
      </c>
      <c r="B28" s="6" t="s">
        <v>94</v>
      </c>
      <c r="C28" s="6" t="s">
        <v>24</v>
      </c>
      <c r="D28" s="6" t="s">
        <v>25</v>
      </c>
    </row>
    <row r="29" spans="1:4" x14ac:dyDescent="0.25">
      <c r="A29" s="19" t="s">
        <v>27</v>
      </c>
      <c r="B29" s="18"/>
      <c r="C29" s="18"/>
      <c r="D29" s="18"/>
    </row>
    <row r="30" spans="1:4" x14ac:dyDescent="0.25">
      <c r="A30" s="7">
        <v>1</v>
      </c>
      <c r="B30" s="6" t="s">
        <v>98</v>
      </c>
      <c r="C30" s="6" t="s">
        <v>24</v>
      </c>
      <c r="D30" s="6" t="s">
        <v>113</v>
      </c>
    </row>
    <row r="31" spans="1:4" x14ac:dyDescent="0.25">
      <c r="A31" s="19" t="s">
        <v>39</v>
      </c>
      <c r="B31" s="18"/>
      <c r="C31" s="18"/>
      <c r="D31" s="18"/>
    </row>
    <row r="32" spans="1:4" x14ac:dyDescent="0.25">
      <c r="A32" s="19" t="s">
        <v>40</v>
      </c>
      <c r="B32" s="18"/>
      <c r="C32" s="18"/>
      <c r="D32" s="18"/>
    </row>
    <row r="33" spans="1:4" x14ac:dyDescent="0.25">
      <c r="A33" s="7">
        <v>1</v>
      </c>
      <c r="B33" s="6" t="s">
        <v>114</v>
      </c>
      <c r="C33" s="6" t="s">
        <v>99</v>
      </c>
      <c r="D33" s="6" t="s">
        <v>28</v>
      </c>
    </row>
    <row r="34" spans="1:4" x14ac:dyDescent="0.25">
      <c r="A34" s="19" t="s">
        <v>29</v>
      </c>
      <c r="B34" s="18"/>
      <c r="C34" s="18"/>
      <c r="D34" s="18"/>
    </row>
    <row r="35" spans="1:4" x14ac:dyDescent="0.25">
      <c r="A35" s="7">
        <v>1</v>
      </c>
      <c r="B35" s="6" t="s">
        <v>30</v>
      </c>
      <c r="C35" s="6" t="s">
        <v>24</v>
      </c>
      <c r="D35" s="6" t="s">
        <v>25</v>
      </c>
    </row>
    <row r="36" spans="1:4" ht="15" customHeight="1" x14ac:dyDescent="0.25">
      <c r="A36" s="26"/>
      <c r="B36" s="11"/>
      <c r="C36" s="11"/>
      <c r="D36" s="11"/>
    </row>
    <row r="37" spans="1:4" x14ac:dyDescent="0.25">
      <c r="A37" s="4" t="s">
        <v>45</v>
      </c>
      <c r="B37" s="18"/>
      <c r="C37" s="18"/>
      <c r="D37" s="18"/>
    </row>
    <row r="38" spans="1:4" x14ac:dyDescent="0.25">
      <c r="A38" s="7">
        <v>1</v>
      </c>
      <c r="B38" s="6" t="s">
        <v>31</v>
      </c>
      <c r="C38" s="103">
        <v>1957</v>
      </c>
      <c r="D38" s="104"/>
    </row>
    <row r="39" spans="1:4" ht="15" customHeight="1" x14ac:dyDescent="0.25">
      <c r="A39" s="7">
        <v>2</v>
      </c>
      <c r="B39" s="6" t="s">
        <v>33</v>
      </c>
      <c r="C39" s="103">
        <v>5</v>
      </c>
      <c r="D39" s="104"/>
    </row>
    <row r="40" spans="1:4" x14ac:dyDescent="0.25">
      <c r="A40" s="7">
        <v>3</v>
      </c>
      <c r="B40" s="6" t="s">
        <v>34</v>
      </c>
      <c r="C40" s="103">
        <v>5</v>
      </c>
      <c r="D40" s="104"/>
    </row>
    <row r="41" spans="1:4" x14ac:dyDescent="0.25">
      <c r="A41" s="7">
        <v>4</v>
      </c>
      <c r="B41" s="6" t="s">
        <v>32</v>
      </c>
      <c r="C41" s="103" t="s">
        <v>51</v>
      </c>
      <c r="D41" s="104"/>
    </row>
    <row r="42" spans="1:4" ht="15" customHeight="1" x14ac:dyDescent="0.25">
      <c r="A42" s="7">
        <v>5</v>
      </c>
      <c r="B42" s="6" t="s">
        <v>35</v>
      </c>
      <c r="C42" s="103" t="s">
        <v>51</v>
      </c>
      <c r="D42" s="104"/>
    </row>
    <row r="43" spans="1:4" x14ac:dyDescent="0.25">
      <c r="A43" s="7">
        <v>6</v>
      </c>
      <c r="B43" s="6" t="s">
        <v>36</v>
      </c>
      <c r="C43" s="103" t="s">
        <v>120</v>
      </c>
      <c r="D43" s="104"/>
    </row>
    <row r="44" spans="1:4" x14ac:dyDescent="0.25">
      <c r="A44" s="7">
        <v>7</v>
      </c>
      <c r="B44" s="6" t="s">
        <v>37</v>
      </c>
      <c r="C44" s="103" t="s">
        <v>134</v>
      </c>
      <c r="D44" s="104"/>
    </row>
    <row r="45" spans="1:4" x14ac:dyDescent="0.25">
      <c r="A45" s="7">
        <v>8</v>
      </c>
      <c r="B45" s="6" t="s">
        <v>38</v>
      </c>
      <c r="C45" s="103" t="s">
        <v>121</v>
      </c>
      <c r="D45" s="104"/>
    </row>
    <row r="46" spans="1:4" x14ac:dyDescent="0.25">
      <c r="A46" s="7">
        <v>9</v>
      </c>
      <c r="B46" s="6" t="s">
        <v>100</v>
      </c>
      <c r="C46" s="103" t="s">
        <v>123</v>
      </c>
      <c r="D46" s="108"/>
    </row>
    <row r="47" spans="1:4" x14ac:dyDescent="0.25">
      <c r="A47" s="7">
        <v>10</v>
      </c>
      <c r="B47" s="6" t="s">
        <v>136</v>
      </c>
      <c r="C47" s="118">
        <v>39965</v>
      </c>
      <c r="D47" s="104"/>
    </row>
    <row r="48" spans="1:4" x14ac:dyDescent="0.25">
      <c r="A48" s="4"/>
    </row>
    <row r="49" spans="1:4" x14ac:dyDescent="0.25">
      <c r="A49" s="4"/>
    </row>
    <row r="51" spans="1:4" x14ac:dyDescent="0.25">
      <c r="A51" s="35"/>
      <c r="B51" s="35"/>
      <c r="C51" s="28"/>
      <c r="D51" s="36"/>
    </row>
    <row r="52" spans="1:4" x14ac:dyDescent="0.25">
      <c r="A52" s="35"/>
      <c r="B52" s="35"/>
      <c r="C52" s="28"/>
      <c r="D52" s="36"/>
    </row>
    <row r="53" spans="1:4" x14ac:dyDescent="0.25">
      <c r="A53" s="35"/>
      <c r="B53" s="35"/>
      <c r="C53" s="28"/>
      <c r="D53" s="36"/>
    </row>
    <row r="54" spans="1:4" x14ac:dyDescent="0.25">
      <c r="A54" s="35"/>
      <c r="B54" s="35"/>
      <c r="C54" s="28"/>
      <c r="D54" s="36"/>
    </row>
    <row r="55" spans="1:4" x14ac:dyDescent="0.25">
      <c r="A55" s="35"/>
      <c r="B55" s="35"/>
      <c r="C55" s="27"/>
      <c r="D55" s="36"/>
    </row>
    <row r="56" spans="1:4" x14ac:dyDescent="0.25">
      <c r="A56" s="35"/>
      <c r="B56" s="35"/>
      <c r="C56" s="37"/>
      <c r="D56" s="36"/>
    </row>
  </sheetData>
  <mergeCells count="19"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  <mergeCell ref="C38:D38"/>
    <mergeCell ref="C9:D9"/>
    <mergeCell ref="C10:D10"/>
    <mergeCell ref="C11:D11"/>
    <mergeCell ref="A12:A18"/>
    <mergeCell ref="B12:B18"/>
    <mergeCell ref="C19:D19"/>
    <mergeCell ref="C20:D20"/>
    <mergeCell ref="C21:D21"/>
    <mergeCell ref="A26:D2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tabSelected="1" topLeftCell="A35" zoomScale="140" zoomScaleNormal="140" workbookViewId="0">
      <selection activeCell="J46" sqref="J46"/>
    </sheetView>
  </sheetViews>
  <sheetFormatPr defaultRowHeight="15" x14ac:dyDescent="0.25"/>
  <cols>
    <col min="1" max="1" width="15.85546875" style="43" customWidth="1"/>
    <col min="2" max="2" width="13.42578125" style="61" customWidth="1"/>
    <col min="3" max="3" width="8.5703125" style="62" customWidth="1"/>
    <col min="4" max="4" width="7.85546875" style="72" customWidth="1"/>
    <col min="5" max="5" width="10.140625" style="73" customWidth="1"/>
    <col min="6" max="6" width="9.5703125" style="39" customWidth="1"/>
    <col min="7" max="7" width="11" style="39" customWidth="1"/>
    <col min="8" max="8" width="10.7109375" style="61" customWidth="1"/>
  </cols>
  <sheetData>
    <row r="1" spans="1:26" x14ac:dyDescent="0.25">
      <c r="A1" s="42" t="s">
        <v>104</v>
      </c>
      <c r="B1" s="43"/>
      <c r="C1" s="39"/>
      <c r="D1" s="39"/>
      <c r="E1" s="43"/>
      <c r="F1" s="43"/>
      <c r="H1" s="44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x14ac:dyDescent="0.25">
      <c r="A2" s="42" t="s">
        <v>124</v>
      </c>
      <c r="B2" s="43"/>
      <c r="C2" s="39"/>
      <c r="D2" s="39"/>
      <c r="E2" s="43"/>
      <c r="F2" s="43"/>
      <c r="H2" s="44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23.25" customHeight="1" x14ac:dyDescent="0.25">
      <c r="A3" s="126" t="s">
        <v>125</v>
      </c>
      <c r="B3" s="126"/>
      <c r="C3" s="45"/>
      <c r="D3" s="46">
        <v>-119.64</v>
      </c>
      <c r="E3" s="47"/>
      <c r="F3" s="48"/>
      <c r="G3" s="48"/>
      <c r="H3" s="49"/>
      <c r="I3" s="41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15.75" customHeight="1" x14ac:dyDescent="0.25">
      <c r="A4" s="126" t="s">
        <v>105</v>
      </c>
      <c r="B4" s="126"/>
      <c r="C4" s="45"/>
      <c r="D4" s="46">
        <v>204.61</v>
      </c>
      <c r="E4" s="47"/>
      <c r="F4" s="48"/>
      <c r="G4" s="48"/>
      <c r="H4" s="50"/>
      <c r="I4" s="41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14.25" customHeight="1" x14ac:dyDescent="0.25">
      <c r="A5" s="126" t="s">
        <v>106</v>
      </c>
      <c r="B5" s="126"/>
      <c r="C5" s="45"/>
      <c r="D5" s="46">
        <v>-324.25</v>
      </c>
      <c r="E5" s="47"/>
      <c r="F5" s="48"/>
      <c r="G5" s="48"/>
      <c r="H5" s="49"/>
      <c r="I5" s="41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x14ac:dyDescent="0.25">
      <c r="A6" s="127" t="s">
        <v>126</v>
      </c>
      <c r="B6" s="128"/>
      <c r="C6" s="128"/>
      <c r="D6" s="128"/>
      <c r="E6" s="128"/>
      <c r="F6" s="128"/>
      <c r="G6" s="128"/>
      <c r="H6" s="128"/>
      <c r="I6" s="41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56.25" customHeight="1" x14ac:dyDescent="0.25">
      <c r="A7" s="129" t="s">
        <v>57</v>
      </c>
      <c r="B7" s="130"/>
      <c r="C7" s="51" t="s">
        <v>58</v>
      </c>
      <c r="D7" s="52" t="s">
        <v>59</v>
      </c>
      <c r="E7" s="53" t="s">
        <v>60</v>
      </c>
      <c r="F7" s="54" t="s">
        <v>61</v>
      </c>
      <c r="G7" s="54" t="s">
        <v>62</v>
      </c>
      <c r="H7" s="54" t="s">
        <v>63</v>
      </c>
    </row>
    <row r="8" spans="1:26" ht="17.25" customHeight="1" x14ac:dyDescent="0.25">
      <c r="A8" s="129" t="s">
        <v>64</v>
      </c>
      <c r="B8" s="131"/>
      <c r="C8" s="48">
        <f>C12+C15+C18+C21</f>
        <v>16.100000000000001</v>
      </c>
      <c r="D8" s="47">
        <v>-123.13</v>
      </c>
      <c r="E8" s="48">
        <f>E12+E15+E18+E21</f>
        <v>591.85</v>
      </c>
      <c r="F8" s="48">
        <f>F12+F15+F18+F21</f>
        <v>577.24</v>
      </c>
      <c r="G8" s="48">
        <f>G12+G15+G18+G21</f>
        <v>577.23</v>
      </c>
      <c r="H8" s="47">
        <f>F8-E8+D8</f>
        <v>-137.74</v>
      </c>
    </row>
    <row r="9" spans="1:26" x14ac:dyDescent="0.25">
      <c r="A9" s="132" t="s">
        <v>65</v>
      </c>
      <c r="B9" s="132"/>
      <c r="C9" s="56">
        <f>C8-C10</f>
        <v>14.490000000000002</v>
      </c>
      <c r="D9" s="55">
        <f>D8-D10</f>
        <v>-110.81699999999999</v>
      </c>
      <c r="E9" s="55">
        <f t="shared" ref="E9:G9" si="0">E8-E10</f>
        <v>532.66499999999996</v>
      </c>
      <c r="F9" s="55">
        <f t="shared" si="0"/>
        <v>519.51599999999996</v>
      </c>
      <c r="G9" s="55">
        <f t="shared" si="0"/>
        <v>519.50700000000006</v>
      </c>
      <c r="H9" s="55">
        <f>F9-E9+D9</f>
        <v>-123.96599999999999</v>
      </c>
    </row>
    <row r="10" spans="1:26" x14ac:dyDescent="0.25">
      <c r="A10" s="133" t="s">
        <v>66</v>
      </c>
      <c r="B10" s="134"/>
      <c r="C10" s="56">
        <f>C8*10%</f>
        <v>1.6100000000000003</v>
      </c>
      <c r="D10" s="55">
        <f>D8*10%</f>
        <v>-12.313000000000001</v>
      </c>
      <c r="E10" s="56">
        <f>E8*10%</f>
        <v>59.185000000000002</v>
      </c>
      <c r="F10" s="56">
        <f>F8*10%</f>
        <v>57.724000000000004</v>
      </c>
      <c r="G10" s="56">
        <f>G8*10%</f>
        <v>57.723000000000006</v>
      </c>
      <c r="H10" s="55">
        <f>F10-E10+D10</f>
        <v>-13.773999999999999</v>
      </c>
    </row>
    <row r="11" spans="1:26" ht="12.75" customHeight="1" x14ac:dyDescent="0.25">
      <c r="A11" s="135" t="s">
        <v>67</v>
      </c>
      <c r="B11" s="131"/>
      <c r="C11" s="131"/>
      <c r="D11" s="131"/>
      <c r="E11" s="131"/>
      <c r="F11" s="131"/>
      <c r="G11" s="131"/>
      <c r="H11" s="131"/>
    </row>
    <row r="12" spans="1:26" x14ac:dyDescent="0.25">
      <c r="A12" s="136" t="s">
        <v>47</v>
      </c>
      <c r="B12" s="136"/>
      <c r="C12" s="48">
        <v>5.75</v>
      </c>
      <c r="D12" s="55">
        <v>-46</v>
      </c>
      <c r="E12" s="56">
        <v>211.36</v>
      </c>
      <c r="F12" s="57">
        <v>206.56</v>
      </c>
      <c r="G12" s="57">
        <f>F12</f>
        <v>206.56</v>
      </c>
      <c r="H12" s="55">
        <f>F12-E12+D12</f>
        <v>-50.800000000000011</v>
      </c>
    </row>
    <row r="13" spans="1:26" x14ac:dyDescent="0.25">
      <c r="A13" s="132" t="s">
        <v>65</v>
      </c>
      <c r="B13" s="132"/>
      <c r="C13" s="56">
        <f>C12-C14</f>
        <v>5.1749999999999998</v>
      </c>
      <c r="D13" s="55">
        <f>D12-D14</f>
        <v>-41.4</v>
      </c>
      <c r="E13" s="55">
        <f t="shared" ref="E13:G13" si="1">E12-E14</f>
        <v>190.22400000000002</v>
      </c>
      <c r="F13" s="55">
        <f t="shared" si="1"/>
        <v>185.904</v>
      </c>
      <c r="G13" s="55">
        <f t="shared" si="1"/>
        <v>185.904</v>
      </c>
      <c r="H13" s="55">
        <f t="shared" ref="H13:H23" si="2">F13-E13+D13</f>
        <v>-45.72000000000002</v>
      </c>
    </row>
    <row r="14" spans="1:26" x14ac:dyDescent="0.25">
      <c r="A14" s="133" t="s">
        <v>66</v>
      </c>
      <c r="B14" s="134"/>
      <c r="C14" s="56">
        <f>C12*10%</f>
        <v>0.57500000000000007</v>
      </c>
      <c r="D14" s="55">
        <f>D12*10%</f>
        <v>-4.6000000000000005</v>
      </c>
      <c r="E14" s="55">
        <f t="shared" ref="E14:F14" si="3">E12*10%</f>
        <v>21.136000000000003</v>
      </c>
      <c r="F14" s="55">
        <f t="shared" si="3"/>
        <v>20.656000000000002</v>
      </c>
      <c r="G14" s="55">
        <f t="shared" ref="G14" si="4">G12*10%</f>
        <v>20.656000000000002</v>
      </c>
      <c r="H14" s="55">
        <f t="shared" si="2"/>
        <v>-5.080000000000001</v>
      </c>
      <c r="J14" s="29"/>
    </row>
    <row r="15" spans="1:26" ht="23.25" customHeight="1" x14ac:dyDescent="0.25">
      <c r="A15" s="136" t="s">
        <v>41</v>
      </c>
      <c r="B15" s="136"/>
      <c r="C15" s="48">
        <v>3.51</v>
      </c>
      <c r="D15" s="55">
        <v>-27.5</v>
      </c>
      <c r="E15" s="56">
        <v>129.03</v>
      </c>
      <c r="F15" s="57">
        <v>127.91</v>
      </c>
      <c r="G15" s="57">
        <f>F15</f>
        <v>127.91</v>
      </c>
      <c r="H15" s="55">
        <f t="shared" si="2"/>
        <v>-28.620000000000005</v>
      </c>
    </row>
    <row r="16" spans="1:26" x14ac:dyDescent="0.25">
      <c r="A16" s="132" t="s">
        <v>65</v>
      </c>
      <c r="B16" s="132"/>
      <c r="C16" s="56">
        <f>C15-C17</f>
        <v>3.1589999999999998</v>
      </c>
      <c r="D16" s="55">
        <f>D15-D17</f>
        <v>-24.75</v>
      </c>
      <c r="E16" s="55">
        <f t="shared" ref="E16:G16" si="5">E15-E17</f>
        <v>116.127</v>
      </c>
      <c r="F16" s="55">
        <f t="shared" si="5"/>
        <v>115.119</v>
      </c>
      <c r="G16" s="55">
        <f t="shared" si="5"/>
        <v>115.119</v>
      </c>
      <c r="H16" s="55">
        <f t="shared" si="2"/>
        <v>-25.757999999999996</v>
      </c>
    </row>
    <row r="17" spans="1:10" ht="15" customHeight="1" x14ac:dyDescent="0.25">
      <c r="A17" s="133" t="s">
        <v>66</v>
      </c>
      <c r="B17" s="134"/>
      <c r="C17" s="56">
        <f>C15*10%</f>
        <v>0.35099999999999998</v>
      </c>
      <c r="D17" s="55">
        <f>D15*10%</f>
        <v>-2.75</v>
      </c>
      <c r="E17" s="55">
        <f t="shared" ref="E17:F17" si="6">E15*10%</f>
        <v>12.903</v>
      </c>
      <c r="F17" s="55">
        <f t="shared" si="6"/>
        <v>12.791</v>
      </c>
      <c r="G17" s="55">
        <f t="shared" ref="G17" si="7">G15*10%</f>
        <v>12.791</v>
      </c>
      <c r="H17" s="55">
        <f t="shared" si="2"/>
        <v>-2.8620000000000001</v>
      </c>
    </row>
    <row r="18" spans="1:10" ht="12" customHeight="1" x14ac:dyDescent="0.25">
      <c r="A18" s="136" t="s">
        <v>48</v>
      </c>
      <c r="B18" s="136"/>
      <c r="C18" s="51">
        <v>2.41</v>
      </c>
      <c r="D18" s="55">
        <v>-19.260000000000002</v>
      </c>
      <c r="E18" s="56">
        <v>88.6</v>
      </c>
      <c r="F18" s="57">
        <v>86.58</v>
      </c>
      <c r="G18" s="57">
        <f>F18</f>
        <v>86.58</v>
      </c>
      <c r="H18" s="55">
        <f t="shared" si="2"/>
        <v>-21.279999999999998</v>
      </c>
    </row>
    <row r="19" spans="1:10" ht="13.5" customHeight="1" x14ac:dyDescent="0.25">
      <c r="A19" s="132" t="s">
        <v>65</v>
      </c>
      <c r="B19" s="132"/>
      <c r="C19" s="56">
        <f>C18-C20</f>
        <v>2.169</v>
      </c>
      <c r="D19" s="55">
        <f>D18-D20</f>
        <v>-17.334000000000003</v>
      </c>
      <c r="E19" s="55">
        <f t="shared" ref="E19:G19" si="8">E18-E20</f>
        <v>79.739999999999995</v>
      </c>
      <c r="F19" s="55">
        <f t="shared" si="8"/>
        <v>77.921999999999997</v>
      </c>
      <c r="G19" s="55">
        <f t="shared" si="8"/>
        <v>77.921999999999997</v>
      </c>
      <c r="H19" s="55">
        <f t="shared" si="2"/>
        <v>-19.152000000000001</v>
      </c>
    </row>
    <row r="20" spans="1:10" ht="12.75" customHeight="1" x14ac:dyDescent="0.25">
      <c r="A20" s="133" t="s">
        <v>66</v>
      </c>
      <c r="B20" s="134"/>
      <c r="C20" s="56">
        <f>C18*10%</f>
        <v>0.24100000000000002</v>
      </c>
      <c r="D20" s="55">
        <f>D18*10%</f>
        <v>-1.9260000000000002</v>
      </c>
      <c r="E20" s="55">
        <f t="shared" ref="E20:F20" si="9">E18*10%</f>
        <v>8.86</v>
      </c>
      <c r="F20" s="55">
        <f t="shared" si="9"/>
        <v>8.6579999999999995</v>
      </c>
      <c r="G20" s="55">
        <f t="shared" ref="G20" si="10">G18*10%</f>
        <v>8.6579999999999995</v>
      </c>
      <c r="H20" s="55">
        <f t="shared" si="2"/>
        <v>-2.1280000000000001</v>
      </c>
    </row>
    <row r="21" spans="1:10" ht="14.25" customHeight="1" x14ac:dyDescent="0.25">
      <c r="A21" s="137" t="s">
        <v>79</v>
      </c>
      <c r="B21" s="137"/>
      <c r="C21" s="48">
        <v>4.43</v>
      </c>
      <c r="D21" s="55">
        <v>-30.37</v>
      </c>
      <c r="E21" s="56">
        <v>162.86000000000001</v>
      </c>
      <c r="F21" s="57">
        <v>156.19</v>
      </c>
      <c r="G21" s="57">
        <v>156.18</v>
      </c>
      <c r="H21" s="55">
        <f t="shared" si="2"/>
        <v>-37.04000000000002</v>
      </c>
    </row>
    <row r="22" spans="1:10" ht="14.25" customHeight="1" x14ac:dyDescent="0.25">
      <c r="A22" s="132" t="s">
        <v>65</v>
      </c>
      <c r="B22" s="132"/>
      <c r="C22" s="56">
        <f>C21-C23</f>
        <v>3.9869999999999997</v>
      </c>
      <c r="D22" s="55">
        <f>D21-D23</f>
        <v>-27.333000000000002</v>
      </c>
      <c r="E22" s="55">
        <f t="shared" ref="E22:G22" si="11">E21-E23</f>
        <v>146.57400000000001</v>
      </c>
      <c r="F22" s="55">
        <f t="shared" si="11"/>
        <v>140.571</v>
      </c>
      <c r="G22" s="55">
        <f t="shared" si="11"/>
        <v>140.56200000000001</v>
      </c>
      <c r="H22" s="55">
        <f t="shared" si="2"/>
        <v>-33.336000000000013</v>
      </c>
    </row>
    <row r="23" spans="1:10" x14ac:dyDescent="0.25">
      <c r="A23" s="133" t="s">
        <v>66</v>
      </c>
      <c r="B23" s="134"/>
      <c r="C23" s="56">
        <f>C21*10%</f>
        <v>0.443</v>
      </c>
      <c r="D23" s="55">
        <f>D21*10%</f>
        <v>-3.0370000000000004</v>
      </c>
      <c r="E23" s="55">
        <f t="shared" ref="E23:F23" si="12">E21*10%</f>
        <v>16.286000000000001</v>
      </c>
      <c r="F23" s="55">
        <f t="shared" si="12"/>
        <v>15.619</v>
      </c>
      <c r="G23" s="55">
        <f t="shared" ref="G23" si="13">G21*10%</f>
        <v>15.618000000000002</v>
      </c>
      <c r="H23" s="55">
        <f t="shared" si="2"/>
        <v>-3.704000000000002</v>
      </c>
    </row>
    <row r="24" spans="1:10" ht="7.5" customHeight="1" x14ac:dyDescent="0.25">
      <c r="A24" s="57"/>
      <c r="B24" s="138"/>
      <c r="C24" s="56"/>
      <c r="D24" s="55"/>
      <c r="E24" s="56"/>
      <c r="F24" s="57"/>
      <c r="G24" s="57"/>
      <c r="H24" s="57"/>
    </row>
    <row r="25" spans="1:10" ht="11.25" customHeight="1" x14ac:dyDescent="0.25">
      <c r="A25" s="129" t="s">
        <v>42</v>
      </c>
      <c r="B25" s="131"/>
      <c r="C25" s="48">
        <v>5.38</v>
      </c>
      <c r="D25" s="47">
        <v>-195.16</v>
      </c>
      <c r="E25" s="48">
        <v>197.77</v>
      </c>
      <c r="F25" s="48">
        <v>193.28</v>
      </c>
      <c r="G25" s="47">
        <f>G26+G27</f>
        <v>19.328000000000003</v>
      </c>
      <c r="H25" s="47">
        <f>F25-E25-G25+D25+F25</f>
        <v>-25.698000000000008</v>
      </c>
    </row>
    <row r="26" spans="1:10" s="77" customFormat="1" ht="13.5" customHeight="1" x14ac:dyDescent="0.25">
      <c r="A26" s="132" t="s">
        <v>68</v>
      </c>
      <c r="B26" s="132"/>
      <c r="C26" s="56">
        <f>C25-C27</f>
        <v>4.8419999999999996</v>
      </c>
      <c r="D26" s="55">
        <v>-197.64</v>
      </c>
      <c r="E26" s="56">
        <f>E25-E27</f>
        <v>177.99299999999999</v>
      </c>
      <c r="F26" s="56">
        <f>F25-F27</f>
        <v>173.952</v>
      </c>
      <c r="G26" s="139">
        <v>0</v>
      </c>
      <c r="H26" s="55">
        <f t="shared" ref="H26:H27" si="14">F26-E26-G26+D26+F26</f>
        <v>-27.728999999999985</v>
      </c>
      <c r="J26" s="97"/>
    </row>
    <row r="27" spans="1:10" s="77" customFormat="1" ht="12.75" customHeight="1" x14ac:dyDescent="0.25">
      <c r="A27" s="133" t="s">
        <v>66</v>
      </c>
      <c r="B27" s="140"/>
      <c r="C27" s="56">
        <f>C25*10%</f>
        <v>0.53800000000000003</v>
      </c>
      <c r="D27" s="55">
        <v>2.48</v>
      </c>
      <c r="E27" s="56">
        <f>E25*10%</f>
        <v>19.777000000000001</v>
      </c>
      <c r="F27" s="56">
        <f>F25*10%</f>
        <v>19.328000000000003</v>
      </c>
      <c r="G27" s="55">
        <f>F27</f>
        <v>19.328000000000003</v>
      </c>
      <c r="H27" s="55">
        <f t="shared" si="14"/>
        <v>2.0310000000000024</v>
      </c>
    </row>
    <row r="28" spans="1:10" s="77" customFormat="1" ht="8.25" customHeight="1" x14ac:dyDescent="0.25">
      <c r="A28" s="57"/>
      <c r="B28" s="141"/>
      <c r="C28" s="56"/>
      <c r="D28" s="55"/>
      <c r="E28" s="56"/>
      <c r="F28" s="56"/>
      <c r="G28" s="55"/>
      <c r="H28" s="55"/>
    </row>
    <row r="29" spans="1:10" s="4" customFormat="1" ht="12.75" customHeight="1" x14ac:dyDescent="0.25">
      <c r="A29" s="142" t="s">
        <v>115</v>
      </c>
      <c r="B29" s="143"/>
      <c r="C29" s="48"/>
      <c r="D29" s="47">
        <v>-3.48</v>
      </c>
      <c r="E29" s="47">
        <f t="shared" ref="E29:G29" si="15">E31+E32+E33+E34</f>
        <v>31.979999999999997</v>
      </c>
      <c r="F29" s="47">
        <f t="shared" si="15"/>
        <v>30.560000000000002</v>
      </c>
      <c r="G29" s="47">
        <f t="shared" si="15"/>
        <v>30.560000000000002</v>
      </c>
      <c r="H29" s="47">
        <f>F29-E29-G29+D29+F29</f>
        <v>-4.8999999999999915</v>
      </c>
    </row>
    <row r="30" spans="1:10" ht="12.75" customHeight="1" x14ac:dyDescent="0.25">
      <c r="A30" s="132" t="s">
        <v>116</v>
      </c>
      <c r="B30" s="138"/>
      <c r="C30" s="56"/>
      <c r="D30" s="55"/>
      <c r="E30" s="56"/>
      <c r="F30" s="56"/>
      <c r="G30" s="55"/>
      <c r="H30" s="47"/>
    </row>
    <row r="31" spans="1:10" ht="12.75" customHeight="1" x14ac:dyDescent="0.25">
      <c r="A31" s="136" t="s">
        <v>117</v>
      </c>
      <c r="B31" s="144"/>
      <c r="C31" s="56"/>
      <c r="D31" s="55">
        <v>-0.26</v>
      </c>
      <c r="E31" s="55">
        <v>2.36</v>
      </c>
      <c r="F31" s="56">
        <v>2.25</v>
      </c>
      <c r="G31" s="56">
        <f>F31</f>
        <v>2.25</v>
      </c>
      <c r="H31" s="55">
        <f t="shared" ref="H31:H34" si="16">F31-E31-G31+D31+F31</f>
        <v>-0.37000000000000011</v>
      </c>
    </row>
    <row r="32" spans="1:10" ht="12.75" customHeight="1" x14ac:dyDescent="0.25">
      <c r="A32" s="136" t="s">
        <v>118</v>
      </c>
      <c r="B32" s="144"/>
      <c r="C32" s="56"/>
      <c r="D32" s="55">
        <v>-0.98</v>
      </c>
      <c r="E32" s="55">
        <v>9.65</v>
      </c>
      <c r="F32" s="56">
        <v>9.2799999999999994</v>
      </c>
      <c r="G32" s="56">
        <f t="shared" ref="G32:G34" si="17">F32</f>
        <v>9.2799999999999994</v>
      </c>
      <c r="H32" s="55">
        <f t="shared" si="16"/>
        <v>-1.3500000000000014</v>
      </c>
    </row>
    <row r="33" spans="1:26" ht="12.75" customHeight="1" x14ac:dyDescent="0.25">
      <c r="A33" s="136" t="s">
        <v>119</v>
      </c>
      <c r="B33" s="144"/>
      <c r="C33" s="56"/>
      <c r="D33" s="55">
        <v>-2.04</v>
      </c>
      <c r="E33" s="55">
        <v>17.579999999999998</v>
      </c>
      <c r="F33" s="56">
        <v>16.78</v>
      </c>
      <c r="G33" s="56">
        <f t="shared" si="17"/>
        <v>16.78</v>
      </c>
      <c r="H33" s="55">
        <f>F33-E33-G33+D33+F33</f>
        <v>-2.8399999999999963</v>
      </c>
    </row>
    <row r="34" spans="1:26" ht="12.75" customHeight="1" x14ac:dyDescent="0.25">
      <c r="A34" s="136" t="s">
        <v>138</v>
      </c>
      <c r="B34" s="144"/>
      <c r="C34" s="56"/>
      <c r="D34" s="55">
        <v>-0.2</v>
      </c>
      <c r="E34" s="55">
        <v>2.39</v>
      </c>
      <c r="F34" s="56">
        <v>2.25</v>
      </c>
      <c r="G34" s="56">
        <f t="shared" si="17"/>
        <v>2.25</v>
      </c>
      <c r="H34" s="55">
        <f t="shared" si="16"/>
        <v>-0.3400000000000003</v>
      </c>
      <c r="J34" s="29"/>
    </row>
    <row r="35" spans="1:26" s="4" customFormat="1" ht="13.5" customHeight="1" x14ac:dyDescent="0.25">
      <c r="A35" s="135" t="s">
        <v>101</v>
      </c>
      <c r="B35" s="145"/>
      <c r="C35" s="48"/>
      <c r="D35" s="47"/>
      <c r="E35" s="47">
        <f>E8+E25+E29</f>
        <v>821.6</v>
      </c>
      <c r="F35" s="47">
        <f t="shared" ref="F35:G35" si="18">F8+F25+F29</f>
        <v>801.07999999999993</v>
      </c>
      <c r="G35" s="47">
        <f t="shared" si="18"/>
        <v>627.11799999999994</v>
      </c>
      <c r="H35" s="47"/>
    </row>
    <row r="36" spans="1:26" s="4" customFormat="1" ht="13.5" customHeight="1" x14ac:dyDescent="0.25">
      <c r="A36" s="135" t="s">
        <v>102</v>
      </c>
      <c r="B36" s="145"/>
      <c r="C36" s="48"/>
      <c r="D36" s="47"/>
      <c r="E36" s="48"/>
      <c r="F36" s="48"/>
      <c r="G36" s="58"/>
      <c r="H36" s="47"/>
    </row>
    <row r="37" spans="1:26" s="40" customFormat="1" ht="24" customHeight="1" x14ac:dyDescent="0.25">
      <c r="A37" s="126" t="s">
        <v>137</v>
      </c>
      <c r="B37" s="146"/>
      <c r="C37" s="48">
        <v>0</v>
      </c>
      <c r="D37" s="48">
        <v>202.14</v>
      </c>
      <c r="E37" s="48">
        <v>41.02</v>
      </c>
      <c r="F37" s="58">
        <v>41.02</v>
      </c>
      <c r="G37" s="48">
        <f>G38+G39</f>
        <v>6.9734000000000007</v>
      </c>
      <c r="H37" s="47">
        <f>F37-E37-G37+D37+F37</f>
        <v>236.1866</v>
      </c>
    </row>
    <row r="38" spans="1:26" ht="13.5" customHeight="1" x14ac:dyDescent="0.25">
      <c r="A38" s="132" t="s">
        <v>112</v>
      </c>
      <c r="B38" s="132"/>
      <c r="C38" s="56">
        <f>C37-C39</f>
        <v>0</v>
      </c>
      <c r="D38" s="55">
        <v>206.16</v>
      </c>
      <c r="E38" s="56">
        <f>E37-E39</f>
        <v>34.046600000000005</v>
      </c>
      <c r="F38" s="56">
        <f>F37-F39</f>
        <v>34.046600000000005</v>
      </c>
      <c r="G38" s="147">
        <v>0</v>
      </c>
      <c r="H38" s="55">
        <f>F38-E38-G38+D38+F38</f>
        <v>240.20660000000001</v>
      </c>
      <c r="J38" s="29"/>
    </row>
    <row r="39" spans="1:26" s="40" customFormat="1" ht="16.5" customHeight="1" x14ac:dyDescent="0.25">
      <c r="A39" s="148" t="s">
        <v>49</v>
      </c>
      <c r="B39" s="148"/>
      <c r="C39" s="56">
        <v>0</v>
      </c>
      <c r="D39" s="55">
        <v>-4.0199999999999996</v>
      </c>
      <c r="E39" s="56">
        <f>E37*17%</f>
        <v>6.9734000000000007</v>
      </c>
      <c r="F39" s="56">
        <f>F37*17%</f>
        <v>6.9734000000000007</v>
      </c>
      <c r="G39" s="56">
        <f>F39</f>
        <v>6.9734000000000007</v>
      </c>
      <c r="H39" s="55">
        <f>F39-E39-G39+D39+F39</f>
        <v>-4.0200000000000005</v>
      </c>
    </row>
    <row r="40" spans="1:26" s="4" customFormat="1" ht="14.25" customHeight="1" x14ac:dyDescent="0.25">
      <c r="A40" s="135" t="s">
        <v>103</v>
      </c>
      <c r="B40" s="145"/>
      <c r="C40" s="48"/>
      <c r="D40" s="59"/>
      <c r="E40" s="48">
        <f>E37</f>
        <v>41.02</v>
      </c>
      <c r="F40" s="48">
        <f t="shared" ref="F40:G40" si="19">F37</f>
        <v>41.02</v>
      </c>
      <c r="G40" s="48">
        <f t="shared" si="19"/>
        <v>6.9734000000000007</v>
      </c>
      <c r="H40" s="58"/>
    </row>
    <row r="41" spans="1:26" x14ac:dyDescent="0.25">
      <c r="A41" s="149" t="s">
        <v>107</v>
      </c>
      <c r="B41" s="150"/>
      <c r="C41" s="48"/>
      <c r="D41" s="58"/>
      <c r="E41" s="48">
        <f>E35+E40</f>
        <v>862.62</v>
      </c>
      <c r="F41" s="48">
        <f t="shared" ref="F41:G41" si="20">F35+F40</f>
        <v>842.09999999999991</v>
      </c>
      <c r="G41" s="48">
        <f t="shared" si="20"/>
        <v>634.09139999999991</v>
      </c>
      <c r="H41" s="47"/>
    </row>
    <row r="42" spans="1:26" ht="15.75" customHeight="1" x14ac:dyDescent="0.25">
      <c r="A42" s="149" t="s">
        <v>108</v>
      </c>
      <c r="B42" s="150"/>
      <c r="C42" s="48"/>
      <c r="D42" s="47">
        <f>D3</f>
        <v>-119.64</v>
      </c>
      <c r="E42" s="48"/>
      <c r="F42" s="48"/>
      <c r="G42" s="48"/>
      <c r="H42" s="47">
        <f>F41-E41+D42+F41-G41</f>
        <v>67.848599999999919</v>
      </c>
    </row>
    <row r="43" spans="1:26" ht="24.75" customHeight="1" x14ac:dyDescent="0.25">
      <c r="A43" s="126" t="s">
        <v>127</v>
      </c>
      <c r="B43" s="126"/>
      <c r="C43" s="45"/>
      <c r="D43" s="45"/>
      <c r="E43" s="47"/>
      <c r="F43" s="48"/>
      <c r="G43" s="48"/>
      <c r="H43" s="49">
        <f>H44+H45</f>
        <v>67.848600000000033</v>
      </c>
      <c r="I43" s="36"/>
      <c r="J43" s="78"/>
      <c r="K43" s="78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3.5" customHeight="1" x14ac:dyDescent="0.25">
      <c r="A44" s="126" t="s">
        <v>105</v>
      </c>
      <c r="B44" s="126"/>
      <c r="C44" s="45"/>
      <c r="D44" s="45"/>
      <c r="E44" s="47"/>
      <c r="F44" s="48"/>
      <c r="G44" s="48"/>
      <c r="H44" s="49">
        <f>H27+H38</f>
        <v>242.23760000000001</v>
      </c>
      <c r="I44" s="36"/>
      <c r="J44" s="78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3.5" customHeight="1" x14ac:dyDescent="0.25">
      <c r="A45" s="126" t="s">
        <v>106</v>
      </c>
      <c r="B45" s="126"/>
      <c r="C45" s="45"/>
      <c r="D45" s="45"/>
      <c r="E45" s="47"/>
      <c r="F45" s="48"/>
      <c r="G45" s="48"/>
      <c r="H45" s="49">
        <f>H8+H26+H29+H39</f>
        <v>-174.38899999999998</v>
      </c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3.5" customHeight="1" x14ac:dyDescent="0.25">
      <c r="A46" s="79"/>
      <c r="B46" s="79"/>
      <c r="C46" s="80"/>
      <c r="D46" s="80"/>
      <c r="E46" s="81"/>
      <c r="F46" s="82"/>
      <c r="G46" s="82"/>
      <c r="H46" s="83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3.5" customHeight="1" x14ac:dyDescent="0.25">
      <c r="A47" s="79"/>
      <c r="B47" s="79"/>
      <c r="C47" s="80"/>
      <c r="D47" s="80"/>
      <c r="E47" s="81"/>
      <c r="F47" s="82"/>
      <c r="G47" s="82"/>
      <c r="H47" s="83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24.75" customHeight="1" x14ac:dyDescent="0.25">
      <c r="A48" s="79"/>
      <c r="B48" s="79"/>
      <c r="C48" s="80"/>
      <c r="D48" s="80"/>
      <c r="E48" s="81"/>
      <c r="F48" s="82"/>
      <c r="G48" s="82"/>
      <c r="H48" s="83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8" x14ac:dyDescent="0.25">
      <c r="A49" s="60" t="s">
        <v>128</v>
      </c>
      <c r="D49" s="63"/>
      <c r="E49" s="64"/>
      <c r="F49" s="65"/>
      <c r="G49" s="65"/>
    </row>
    <row r="50" spans="1:8" x14ac:dyDescent="0.25">
      <c r="A50" s="120" t="s">
        <v>52</v>
      </c>
      <c r="B50" s="119"/>
      <c r="C50" s="119"/>
      <c r="D50" s="121"/>
      <c r="E50" s="66" t="s">
        <v>53</v>
      </c>
      <c r="F50" s="67" t="s">
        <v>54</v>
      </c>
      <c r="G50" s="85" t="s">
        <v>110</v>
      </c>
      <c r="H50" s="57" t="s">
        <v>111</v>
      </c>
    </row>
    <row r="51" spans="1:8" x14ac:dyDescent="0.25">
      <c r="A51" s="120" t="s">
        <v>129</v>
      </c>
      <c r="B51" s="119"/>
      <c r="C51" s="119"/>
      <c r="D51" s="121"/>
      <c r="E51" s="91"/>
      <c r="F51" s="67"/>
      <c r="G51" s="92"/>
      <c r="H51" s="57"/>
    </row>
    <row r="52" spans="1:8" s="4" customFormat="1" x14ac:dyDescent="0.25">
      <c r="A52" s="122" t="s">
        <v>7</v>
      </c>
      <c r="B52" s="123"/>
      <c r="C52" s="123"/>
      <c r="D52" s="124"/>
      <c r="E52" s="68"/>
      <c r="F52" s="69"/>
      <c r="G52" s="68">
        <f>SUM(G51:G51)</f>
        <v>0</v>
      </c>
      <c r="H52" s="58"/>
    </row>
    <row r="53" spans="1:8" s="4" customFormat="1" x14ac:dyDescent="0.25">
      <c r="A53" s="86"/>
      <c r="B53" s="87"/>
      <c r="C53" s="87"/>
      <c r="D53" s="87"/>
      <c r="E53" s="88"/>
      <c r="F53" s="89"/>
      <c r="G53" s="88"/>
      <c r="H53" s="90"/>
    </row>
    <row r="54" spans="1:8" x14ac:dyDescent="0.25">
      <c r="A54" s="60" t="s">
        <v>43</v>
      </c>
      <c r="D54" s="63"/>
      <c r="E54" s="64"/>
      <c r="F54" s="65"/>
      <c r="G54" s="65"/>
    </row>
    <row r="55" spans="1:8" x14ac:dyDescent="0.25">
      <c r="A55" s="60" t="s">
        <v>44</v>
      </c>
      <c r="D55" s="63"/>
      <c r="E55" s="64"/>
      <c r="F55" s="65"/>
      <c r="G55" s="65"/>
    </row>
    <row r="56" spans="1:8" ht="23.25" customHeight="1" x14ac:dyDescent="0.25">
      <c r="A56" s="120" t="s">
        <v>56</v>
      </c>
      <c r="B56" s="119"/>
      <c r="C56" s="119"/>
      <c r="D56" s="119"/>
      <c r="E56" s="121"/>
      <c r="F56" s="67" t="s">
        <v>54</v>
      </c>
      <c r="G56" s="70" t="s">
        <v>55</v>
      </c>
    </row>
    <row r="57" spans="1:8" ht="21" customHeight="1" x14ac:dyDescent="0.25">
      <c r="A57" s="120" t="s">
        <v>51</v>
      </c>
      <c r="B57" s="119"/>
      <c r="C57" s="119"/>
      <c r="D57" s="119"/>
      <c r="E57" s="121"/>
      <c r="F57" s="67">
        <v>0</v>
      </c>
      <c r="G57" s="67">
        <v>0</v>
      </c>
    </row>
    <row r="58" spans="1:8" x14ac:dyDescent="0.25">
      <c r="A58" s="71"/>
      <c r="B58" s="84"/>
      <c r="C58" s="84"/>
      <c r="D58" s="84"/>
      <c r="E58" s="84"/>
      <c r="F58" s="71"/>
      <c r="G58" s="71"/>
    </row>
    <row r="59" spans="1:8" x14ac:dyDescent="0.25">
      <c r="A59" s="42" t="s">
        <v>97</v>
      </c>
      <c r="D59" s="43"/>
      <c r="E59" s="39"/>
    </row>
    <row r="60" spans="1:8" x14ac:dyDescent="0.25">
      <c r="A60" s="60" t="s">
        <v>130</v>
      </c>
      <c r="B60" s="93"/>
      <c r="C60" s="94"/>
      <c r="D60" s="60"/>
      <c r="E60" s="39"/>
    </row>
    <row r="61" spans="1:8" ht="70.5" customHeight="1" x14ac:dyDescent="0.25">
      <c r="A61" s="125" t="s">
        <v>132</v>
      </c>
      <c r="B61" s="125"/>
      <c r="C61" s="125"/>
      <c r="D61" s="125"/>
      <c r="E61" s="125"/>
      <c r="F61" s="125"/>
      <c r="G61" s="125"/>
    </row>
    <row r="64" spans="1:8" x14ac:dyDescent="0.25">
      <c r="A64" s="42" t="s">
        <v>69</v>
      </c>
      <c r="B64" s="98"/>
      <c r="C64" s="99"/>
      <c r="D64" s="100"/>
      <c r="E64" s="101" t="s">
        <v>70</v>
      </c>
      <c r="F64" s="102"/>
    </row>
    <row r="65" spans="1:6" x14ac:dyDescent="0.25">
      <c r="A65" s="42" t="s">
        <v>71</v>
      </c>
      <c r="B65" s="98"/>
      <c r="C65" s="99"/>
      <c r="D65" s="100"/>
      <c r="E65" s="101"/>
      <c r="F65" s="102"/>
    </row>
    <row r="66" spans="1:6" x14ac:dyDescent="0.25">
      <c r="A66" s="42" t="s">
        <v>77</v>
      </c>
      <c r="B66" s="98"/>
      <c r="C66" s="99"/>
      <c r="D66" s="100"/>
      <c r="E66" s="101"/>
      <c r="F66" s="102"/>
    </row>
    <row r="67" spans="1:6" ht="24.75" customHeight="1" x14ac:dyDescent="0.25"/>
    <row r="68" spans="1:6" x14ac:dyDescent="0.25">
      <c r="A68" s="74" t="s">
        <v>72</v>
      </c>
      <c r="B68" s="75"/>
      <c r="C68" s="76"/>
    </row>
    <row r="69" spans="1:6" x14ac:dyDescent="0.25">
      <c r="A69" s="74" t="s">
        <v>73</v>
      </c>
      <c r="B69" s="75"/>
      <c r="C69" s="76" t="s">
        <v>25</v>
      </c>
    </row>
    <row r="70" spans="1:6" x14ac:dyDescent="0.25">
      <c r="A70" s="74" t="s">
        <v>74</v>
      </c>
      <c r="B70" s="75"/>
      <c r="C70" s="76" t="s">
        <v>75</v>
      </c>
    </row>
    <row r="71" spans="1:6" x14ac:dyDescent="0.25">
      <c r="A71" s="74" t="s">
        <v>76</v>
      </c>
      <c r="B71" s="75"/>
      <c r="C71" s="76" t="s">
        <v>131</v>
      </c>
    </row>
  </sheetData>
  <mergeCells count="37">
    <mergeCell ref="A61:G61"/>
    <mergeCell ref="A7:B7"/>
    <mergeCell ref="A8:B8"/>
    <mergeCell ref="A10:B10"/>
    <mergeCell ref="A11:H11"/>
    <mergeCell ref="A12:B12"/>
    <mergeCell ref="A23:B23"/>
    <mergeCell ref="A25:B25"/>
    <mergeCell ref="A27:B27"/>
    <mergeCell ref="A14:B14"/>
    <mergeCell ref="A15:B15"/>
    <mergeCell ref="A42:B42"/>
    <mergeCell ref="A43:B43"/>
    <mergeCell ref="A44:B44"/>
    <mergeCell ref="A45:B45"/>
    <mergeCell ref="A56:E56"/>
    <mergeCell ref="A57:E57"/>
    <mergeCell ref="A50:D50"/>
    <mergeCell ref="A52:D52"/>
    <mergeCell ref="A51:D51"/>
    <mergeCell ref="A41:B41"/>
    <mergeCell ref="A37:B37"/>
    <mergeCell ref="A40:B40"/>
    <mergeCell ref="A18:B18"/>
    <mergeCell ref="A20:B20"/>
    <mergeCell ref="A35:B35"/>
    <mergeCell ref="A36:B36"/>
    <mergeCell ref="A29:B29"/>
    <mergeCell ref="A31:B31"/>
    <mergeCell ref="A32:B32"/>
    <mergeCell ref="A33:B33"/>
    <mergeCell ref="A34:B34"/>
    <mergeCell ref="A3:B3"/>
    <mergeCell ref="A4:B4"/>
    <mergeCell ref="A5:B5"/>
    <mergeCell ref="A6:H6"/>
    <mergeCell ref="A17:B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2020-03-17T02:57:02Z</cp:lastPrinted>
  <dcterms:created xsi:type="dcterms:W3CDTF">2013-02-18T04:38:06Z</dcterms:created>
  <dcterms:modified xsi:type="dcterms:W3CDTF">2020-03-17T03:08:26Z</dcterms:modified>
</cp:coreProperties>
</file>