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E51" i="8" l="1"/>
  <c r="H54" i="8"/>
  <c r="H50" i="8"/>
  <c r="H42" i="8"/>
  <c r="H41" i="8"/>
  <c r="H40" i="8"/>
  <c r="H39" i="8"/>
  <c r="G29" i="8"/>
  <c r="G26" i="8"/>
  <c r="G25" i="8"/>
  <c r="G23" i="8"/>
  <c r="G22" i="8" s="1"/>
  <c r="G20" i="8"/>
  <c r="G19" i="8"/>
  <c r="G17" i="8"/>
  <c r="G16" i="8" s="1"/>
  <c r="F14" i="8"/>
  <c r="F13" i="8" s="1"/>
  <c r="F29" i="8"/>
  <c r="E29" i="8"/>
  <c r="F35" i="8"/>
  <c r="E35" i="8"/>
  <c r="E34" i="8" s="1"/>
  <c r="F34" i="8"/>
  <c r="F26" i="8"/>
  <c r="F25" i="8" s="1"/>
  <c r="E26" i="8"/>
  <c r="E25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E13" i="8"/>
  <c r="E14" i="8"/>
  <c r="H47" i="8" l="1"/>
  <c r="H46" i="8"/>
  <c r="H45" i="8"/>
  <c r="D29" i="8"/>
  <c r="D26" i="8"/>
  <c r="D25" i="8" s="1"/>
  <c r="D23" i="8"/>
  <c r="D22" i="8" s="1"/>
  <c r="D20" i="8"/>
  <c r="D19" i="8" s="1"/>
  <c r="D17" i="8"/>
  <c r="D16" i="8" s="1"/>
  <c r="D14" i="8"/>
  <c r="D13" i="8" s="1"/>
  <c r="F37" i="8"/>
  <c r="E37" i="8"/>
  <c r="H37" i="8" s="1"/>
  <c r="G67" i="8"/>
  <c r="H35" i="8"/>
  <c r="G33" i="8"/>
  <c r="H30" i="8"/>
  <c r="H28" i="8"/>
  <c r="H27" i="8"/>
  <c r="H24" i="8"/>
  <c r="H21" i="8"/>
  <c r="H18" i="8"/>
  <c r="H15" i="8"/>
  <c r="H12" i="8"/>
  <c r="F8" i="8"/>
  <c r="F10" i="8" s="1"/>
  <c r="F9" i="8" s="1"/>
  <c r="E8" i="8"/>
  <c r="E10" i="8" s="1"/>
  <c r="E9" i="8" s="1"/>
  <c r="G14" i="8" l="1"/>
  <c r="G13" i="8"/>
  <c r="G8" i="8"/>
  <c r="H10" i="8"/>
  <c r="H17" i="8"/>
  <c r="H14" i="8"/>
  <c r="H23" i="8"/>
  <c r="H26" i="8"/>
  <c r="H20" i="8"/>
  <c r="F43" i="8"/>
  <c r="F51" i="8" s="1"/>
  <c r="G43" i="8"/>
  <c r="G51" i="8" s="1"/>
  <c r="H22" i="8"/>
  <c r="E43" i="8"/>
  <c r="H29" i="8"/>
  <c r="H8" i="8"/>
  <c r="H55" i="8" s="1"/>
  <c r="H16" i="8"/>
  <c r="H13" i="8"/>
  <c r="H19" i="8"/>
  <c r="H25" i="8"/>
  <c r="H34" i="8"/>
  <c r="H9" i="8"/>
  <c r="H33" i="8"/>
  <c r="G10" i="8" l="1"/>
  <c r="G9" i="8"/>
  <c r="H52" i="8"/>
  <c r="H53" i="8"/>
  <c r="G49" i="8"/>
  <c r="E49" i="8"/>
  <c r="F49" i="8"/>
</calcChain>
</file>

<file path=xl/comments1.xml><?xml version="1.0" encoding="utf-8"?>
<comments xmlns="http://schemas.openxmlformats.org/spreadsheetml/2006/main">
  <authors>
    <author>ЭкОтдел</author>
  </authors>
  <commentList>
    <comment ref="D50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договор заключен 01.04.18 г</t>
        </r>
      </text>
    </comment>
  </commentList>
</comments>
</file>

<file path=xl/sharedStrings.xml><?xml version="1.0" encoding="utf-8"?>
<sst xmlns="http://schemas.openxmlformats.org/spreadsheetml/2006/main" count="187" uniqueCount="166">
  <si>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</si>
  <si>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</si>
  <si>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</si>
  <si>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</si>
  <si>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</si>
  <si>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</si>
  <si>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</si>
  <si>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</si>
  <si>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</si>
  <si>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</si>
  <si>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</si>
  <si>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</si>
  <si>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</si>
  <si>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</si>
  <si>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</si>
  <si>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</si>
  <si>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</si>
  <si>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</si>
  <si>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</si>
  <si>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</si>
  <si>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</si>
  <si>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</si>
  <si>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</si>
  <si>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</si>
  <si>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</si>
  <si>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</si>
  <si>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</si>
  <si>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</si>
  <si>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</si>
  <si>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</si>
  <si>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</si>
  <si>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</si>
  <si>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</si>
  <si>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</si>
  <si>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</si>
  <si>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</si>
  <si>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</si>
  <si>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</si>
  <si>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</si>
  <si>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</si>
  <si>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</si>
  <si>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</si>
  <si>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</si>
  <si>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</si>
  <si>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</si>
  <si>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</si>
  <si>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</si>
  <si>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</si>
  <si>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</si>
  <si>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</si>
  <si>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</si>
  <si>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</si>
  <si>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</si>
  <si>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</si>
  <si>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</si>
  <si>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</si>
  <si>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</si>
  <si>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</si>
  <si>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</si>
  <si>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</si>
  <si>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</si>
  <si>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</si>
  <si>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</si>
  <si>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</si>
  <si>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</si>
  <si>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</si>
  <si>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</si>
  <si>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</si>
  <si>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</si>
  <si>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</si>
  <si>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</si>
  <si>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</si>
  <si>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</si>
  <si>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</si>
  <si>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</si>
  <si>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</si>
  <si>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</si>
  <si>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</si>
  <si>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</si>
  <si>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</si>
  <si>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</si>
  <si>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</si>
  <si>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</si>
  <si>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</si>
  <si>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</si>
  <si>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</si>
  <si>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</si>
  <si>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</si>
  <si>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</si>
  <si>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</si>
  <si>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</si>
  <si>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</si>
  <si>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</si>
  <si>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</si>
  <si>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</si>
  <si>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</si>
  <si>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</si>
  <si>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</si>
  <si>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</si>
  <si>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</si>
  <si>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</si>
  <si>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</si>
  <si>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</si>
  <si>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</si>
  <si>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</si>
  <si>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</si>
  <si>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</si>
  <si>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</si>
  <si>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</si>
  <si>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</si>
  <si>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</si>
  <si>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</si>
  <si>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ООО " Территория"</t>
  </si>
  <si>
    <t>1 подъезд</t>
  </si>
  <si>
    <t>1 лифт</t>
  </si>
  <si>
    <t>1 м/провод</t>
  </si>
  <si>
    <t xml:space="preserve">                                          01   сентября 2007 г.</t>
  </si>
  <si>
    <t>№ 6  по ул. Шилкинской</t>
  </si>
  <si>
    <t>ул.Тунгусская,8</t>
  </si>
  <si>
    <t>кол-во</t>
  </si>
  <si>
    <t>сумма, т.р.</t>
  </si>
  <si>
    <t>итого по дому:</t>
  </si>
  <si>
    <t>Прочие работы и услуги</t>
  </si>
  <si>
    <t>кол-во зарегистрированных</t>
  </si>
  <si>
    <t>160 чел</t>
  </si>
  <si>
    <t xml:space="preserve">                                         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</si>
  <si>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</si>
  <si>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</si>
  <si>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</si>
  <si>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</si>
  <si>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установка песочницы</t>
  </si>
  <si>
    <t>ОранжГрупп</t>
  </si>
  <si>
    <t>РесоГарантия</t>
  </si>
  <si>
    <t>Телекоммуикац. Услуги  - Владлинк</t>
  </si>
  <si>
    <t>в. т.ч. Услуги по управлению, налоги</t>
  </si>
  <si>
    <t>Телекоммуикац. Услуги   ИП Козицкий</t>
  </si>
  <si>
    <t>300 р/м</t>
  </si>
  <si>
    <t>300 р/мес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</si>
  <si>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</si>
  <si>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</si>
  <si>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</si>
  <si>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</si>
  <si>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</si>
  <si>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</si>
  <si>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Комфорт</t>
  </si>
  <si>
    <t>всего:  2330,5</t>
  </si>
  <si>
    <t>сервисное рбслуживание УУТЭ</t>
  </si>
  <si>
    <t>Инфовира</t>
  </si>
  <si>
    <t>1 компл</t>
  </si>
  <si>
    <t>Лифт ДВ</t>
  </si>
  <si>
    <t>Предложение Управляющей компании: частичный ремонт  фасада.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</si>
  <si>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</si>
  <si>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</si>
  <si>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</si>
  <si>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</si>
  <si>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</si>
  <si>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4556,6 кв.м.</t>
  </si>
  <si>
    <t>12 мес</t>
  </si>
  <si>
    <t>год</t>
  </si>
  <si>
    <t>восстановление работы лифта со второго этажа</t>
  </si>
  <si>
    <t>3. Перечень работ, выполненных по статье " текущий ремонт"  в 2018 году.</t>
  </si>
  <si>
    <t>аварийная замена трубопровода канализации</t>
  </si>
  <si>
    <t>8 п.м</t>
  </si>
  <si>
    <t>Телекомм. Услуги: Ростелеком</t>
  </si>
  <si>
    <t>План по статье "текущий ремонт" на 2019 год.</t>
  </si>
  <si>
    <t xml:space="preserve"> исх.№  588/02 от 21.02.2019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</si>
</sst>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1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0" fillId="0" borderId="7" xfId="0" applyBorder="1" applyAlignment="1"/>
    <xf numFmtId="0" fontId="3" fillId="0" borderId="8" xfId="0" applyFont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0" borderId="8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151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117</v>
      </c>
    </row>
    <row r="4" spans="1:4" ht="14.25" customHeight="1" x14ac:dyDescent="0.25">
      <c r="A4" s="22" t="s">
        <v>165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3" t="s">
        <v>13</v>
      </c>
      <c r="D9" s="104"/>
    </row>
    <row r="10" spans="1:4" s="3" customFormat="1" ht="24" customHeight="1" x14ac:dyDescent="0.25">
      <c r="A10" s="12" t="s">
        <v>2</v>
      </c>
      <c r="B10" s="15" t="s">
        <v>14</v>
      </c>
      <c r="C10" s="105" t="s">
        <v>87</v>
      </c>
      <c r="D10" s="106"/>
    </row>
    <row r="11" spans="1:4" s="3" customFormat="1" ht="15" customHeight="1" x14ac:dyDescent="0.25">
      <c r="A11" s="12" t="s">
        <v>3</v>
      </c>
      <c r="B11" s="13" t="s">
        <v>15</v>
      </c>
      <c r="C11" s="103" t="s">
        <v>16</v>
      </c>
      <c r="D11" s="104"/>
    </row>
    <row r="12" spans="1:4" s="3" customFormat="1" ht="15" customHeight="1" x14ac:dyDescent="0.25">
      <c r="A12" s="63" t="s">
        <v>4</v>
      </c>
      <c r="B12" s="64" t="s">
        <v>94</v>
      </c>
      <c r="C12" s="57" t="s">
        <v>95</v>
      </c>
      <c r="D12" s="58" t="s">
        <v>96</v>
      </c>
    </row>
    <row r="13" spans="1:4" s="3" customFormat="1" ht="15" customHeight="1" x14ac:dyDescent="0.25">
      <c r="A13" s="65"/>
      <c r="B13" s="60"/>
      <c r="C13" s="57" t="s">
        <v>97</v>
      </c>
      <c r="D13" s="58" t="s">
        <v>98</v>
      </c>
    </row>
    <row r="14" spans="1:4" s="3" customFormat="1" ht="15" customHeight="1" x14ac:dyDescent="0.25">
      <c r="A14" s="65"/>
      <c r="B14" s="60"/>
      <c r="C14" s="57" t="s">
        <v>99</v>
      </c>
      <c r="D14" s="58" t="s">
        <v>100</v>
      </c>
    </row>
    <row r="15" spans="1:4" s="3" customFormat="1" ht="15" customHeight="1" x14ac:dyDescent="0.25">
      <c r="A15" s="65"/>
      <c r="B15" s="60"/>
      <c r="C15" s="57" t="s">
        <v>101</v>
      </c>
      <c r="D15" s="58" t="s">
        <v>102</v>
      </c>
    </row>
    <row r="16" spans="1:4" s="3" customFormat="1" ht="15" customHeight="1" x14ac:dyDescent="0.25">
      <c r="A16" s="65"/>
      <c r="B16" s="60"/>
      <c r="C16" s="57" t="s">
        <v>103</v>
      </c>
      <c r="D16" s="58" t="s">
        <v>104</v>
      </c>
    </row>
    <row r="17" spans="1:4" s="3" customFormat="1" ht="15" customHeight="1" x14ac:dyDescent="0.25">
      <c r="A17" s="65"/>
      <c r="B17" s="60"/>
      <c r="C17" s="57" t="s">
        <v>105</v>
      </c>
      <c r="D17" s="58" t="s">
        <v>106</v>
      </c>
    </row>
    <row r="18" spans="1:4" s="3" customFormat="1" ht="15" customHeight="1" x14ac:dyDescent="0.25">
      <c r="A18" s="66"/>
      <c r="B18" s="59"/>
      <c r="C18" s="57" t="s">
        <v>107</v>
      </c>
      <c r="D18" s="58" t="s">
        <v>108</v>
      </c>
    </row>
    <row r="19" spans="1:4" s="3" customFormat="1" ht="14.25" customHeight="1" x14ac:dyDescent="0.25">
      <c r="A19" s="12" t="s">
        <v>5</v>
      </c>
      <c r="B19" s="13" t="s">
        <v>17</v>
      </c>
      <c r="C19" s="107" t="s">
        <v>109</v>
      </c>
      <c r="D19" s="108"/>
    </row>
    <row r="20" spans="1:4" s="3" customFormat="1" x14ac:dyDescent="0.25">
      <c r="A20" s="12" t="s">
        <v>6</v>
      </c>
      <c r="B20" s="13" t="s">
        <v>18</v>
      </c>
      <c r="C20" s="109" t="s">
        <v>59</v>
      </c>
      <c r="D20" s="110"/>
    </row>
    <row r="21" spans="1:4" s="3" customFormat="1" ht="16.5" customHeight="1" x14ac:dyDescent="0.25">
      <c r="A21" s="12" t="s">
        <v>7</v>
      </c>
      <c r="B21" s="13" t="s">
        <v>19</v>
      </c>
      <c r="C21" s="105" t="s">
        <v>20</v>
      </c>
      <c r="D21" s="106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11" t="s">
        <v>27</v>
      </c>
      <c r="B26" s="112"/>
      <c r="C26" s="112"/>
      <c r="D26" s="113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112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90</v>
      </c>
      <c r="C30" s="6" t="s">
        <v>92</v>
      </c>
      <c r="D30" s="10" t="s">
        <v>91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118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0">
        <v>1990</v>
      </c>
      <c r="D40" s="101"/>
    </row>
    <row r="41" spans="1:4" x14ac:dyDescent="0.25">
      <c r="A41" s="7">
        <v>2</v>
      </c>
      <c r="B41" s="6" t="s">
        <v>38</v>
      </c>
      <c r="C41" s="100" t="s">
        <v>93</v>
      </c>
      <c r="D41" s="101"/>
    </row>
    <row r="42" spans="1:4" ht="15" customHeight="1" x14ac:dyDescent="0.25">
      <c r="A42" s="7">
        <v>3</v>
      </c>
      <c r="B42" s="6" t="s">
        <v>39</v>
      </c>
      <c r="C42" s="100" t="s">
        <v>113</v>
      </c>
      <c r="D42" s="102"/>
    </row>
    <row r="43" spans="1:4" x14ac:dyDescent="0.25">
      <c r="A43" s="7">
        <v>4</v>
      </c>
      <c r="B43" s="6" t="s">
        <v>37</v>
      </c>
      <c r="C43" s="100" t="s">
        <v>114</v>
      </c>
      <c r="D43" s="102"/>
    </row>
    <row r="44" spans="1:4" x14ac:dyDescent="0.25">
      <c r="A44" s="7">
        <v>5</v>
      </c>
      <c r="B44" s="6" t="s">
        <v>40</v>
      </c>
      <c r="C44" s="100" t="s">
        <v>115</v>
      </c>
      <c r="D44" s="102"/>
    </row>
    <row r="45" spans="1:4" x14ac:dyDescent="0.25">
      <c r="A45" s="7">
        <v>6</v>
      </c>
      <c r="B45" s="6" t="s">
        <v>123</v>
      </c>
      <c r="C45" s="100" t="s">
        <v>124</v>
      </c>
      <c r="D45" s="114"/>
    </row>
    <row r="46" spans="1:4" x14ac:dyDescent="0.25">
      <c r="A46" s="7">
        <v>7</v>
      </c>
      <c r="B46" s="6" t="s">
        <v>41</v>
      </c>
      <c r="C46" s="100" t="s">
        <v>156</v>
      </c>
      <c r="D46" s="101"/>
    </row>
    <row r="47" spans="1:4" ht="15" customHeight="1" x14ac:dyDescent="0.25">
      <c r="A47" s="7">
        <v>8</v>
      </c>
      <c r="B47" s="6" t="s">
        <v>42</v>
      </c>
      <c r="C47" s="100" t="s">
        <v>60</v>
      </c>
      <c r="D47" s="101"/>
    </row>
    <row r="48" spans="1:4" x14ac:dyDescent="0.25">
      <c r="A48" s="7">
        <v>9</v>
      </c>
      <c r="B48" s="6" t="s">
        <v>43</v>
      </c>
      <c r="C48" s="100" t="s">
        <v>145</v>
      </c>
      <c r="D48" s="101"/>
    </row>
    <row r="49" spans="1:3" x14ac:dyDescent="0.25">
      <c r="A49" s="55"/>
      <c r="B49" s="55" t="s">
        <v>89</v>
      </c>
      <c r="C49" s="55" t="s">
        <v>116</v>
      </c>
    </row>
    <row r="50" spans="1:3" ht="15" customHeight="1" x14ac:dyDescent="0.25">
      <c r="A50" s="4"/>
    </row>
    <row r="51" spans="1:3" x14ac:dyDescent="0.25">
      <c r="A51" s="4"/>
    </row>
    <row r="53" spans="1:3" ht="15" customHeight="1" x14ac:dyDescent="0.25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8"/>
  <sheetViews>
    <sheetView topLeftCell="A60" workbookViewId="0">
      <selection activeCell="H79" sqref="H79"/>
    </sheetView>
  </sheetViews>
  <sheetFormatPr defaultRowHeight="15" x14ac:dyDescent="0.25"/>
  <cols>
    <col min="1" max="1" width="15.85546875" customWidth="1"/>
    <col min="2" max="2" width="13.42578125" style="34" customWidth="1"/>
    <col min="3" max="3" width="6.85546875" style="34" customWidth="1"/>
    <col min="4" max="4" width="8.28515625" customWidth="1"/>
    <col min="5" max="5" width="9" customWidth="1"/>
    <col min="6" max="6" width="8.85546875" customWidth="1"/>
    <col min="7" max="7" width="8.7109375" customWidth="1"/>
    <col min="8" max="8" width="11.140625" customWidth="1"/>
  </cols>
  <sheetData>
    <row r="1" spans="1:8" x14ac:dyDescent="0.25">
      <c r="A1" s="4" t="s">
        <v>129</v>
      </c>
      <c r="B1"/>
      <c r="C1" s="42"/>
      <c r="D1" s="42"/>
    </row>
    <row r="2" spans="1:8" ht="13.5" customHeight="1" x14ac:dyDescent="0.25">
      <c r="A2" s="4" t="s">
        <v>152</v>
      </c>
      <c r="B2"/>
      <c r="C2" s="42"/>
      <c r="D2" s="42"/>
    </row>
    <row r="3" spans="1:8" ht="56.25" customHeight="1" x14ac:dyDescent="0.25">
      <c r="A3" s="75" t="s">
        <v>67</v>
      </c>
      <c r="B3" s="76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0.25" customHeight="1" x14ac:dyDescent="0.25">
      <c r="A4" s="147" t="s">
        <v>153</v>
      </c>
      <c r="B4" s="135"/>
      <c r="C4" s="43"/>
      <c r="D4" s="32">
        <v>75.260000000000005</v>
      </c>
      <c r="E4" s="32"/>
      <c r="F4" s="32"/>
      <c r="G4" s="44"/>
      <c r="H4" s="32"/>
    </row>
    <row r="5" spans="1:8" ht="18" customHeight="1" x14ac:dyDescent="0.25">
      <c r="A5" s="75" t="s">
        <v>127</v>
      </c>
      <c r="B5" s="76"/>
      <c r="C5" s="43"/>
      <c r="D5" s="32">
        <v>295.97000000000003</v>
      </c>
      <c r="E5" s="32"/>
      <c r="F5" s="32"/>
      <c r="G5" s="44"/>
      <c r="H5" s="32"/>
    </row>
    <row r="6" spans="1:8" ht="14.25" customHeight="1" x14ac:dyDescent="0.25">
      <c r="A6" s="75" t="s">
        <v>128</v>
      </c>
      <c r="B6" s="76"/>
      <c r="C6" s="43"/>
      <c r="D6" s="32">
        <v>-220.71</v>
      </c>
      <c r="E6" s="32"/>
      <c r="F6" s="32"/>
      <c r="G6" s="44"/>
      <c r="H6" s="32"/>
    </row>
    <row r="7" spans="1:8" ht="15" customHeight="1" x14ac:dyDescent="0.25">
      <c r="A7" s="118" t="s">
        <v>154</v>
      </c>
      <c r="B7" s="114"/>
      <c r="C7" s="114"/>
      <c r="D7" s="114"/>
      <c r="E7" s="114"/>
      <c r="F7" s="114"/>
      <c r="G7" s="114"/>
      <c r="H7" s="119"/>
    </row>
    <row r="8" spans="1:8" ht="17.25" customHeight="1" x14ac:dyDescent="0.25">
      <c r="A8" s="136" t="s">
        <v>74</v>
      </c>
      <c r="B8" s="137"/>
      <c r="C8" s="36">
        <v>21.13</v>
      </c>
      <c r="D8" s="33">
        <v>-214.34</v>
      </c>
      <c r="E8" s="33">
        <f>E12+E15+E18+E21+E24+E27</f>
        <v>1132.98</v>
      </c>
      <c r="F8" s="93">
        <f>F12+F15+F18+F21+F24+F27</f>
        <v>1173.9000000000001</v>
      </c>
      <c r="G8" s="93">
        <f>G12+G15+G18+G21+G24+G27</f>
        <v>1173.9000000000001</v>
      </c>
      <c r="H8" s="92">
        <f>F8-E8+D8</f>
        <v>-173.41999999999993</v>
      </c>
    </row>
    <row r="9" spans="1:8" x14ac:dyDescent="0.25">
      <c r="A9" s="45" t="s">
        <v>75</v>
      </c>
      <c r="B9" s="46"/>
      <c r="C9" s="7">
        <v>19.02</v>
      </c>
      <c r="D9" s="7">
        <v>-191.2</v>
      </c>
      <c r="E9" s="92">
        <f>E8-E10</f>
        <v>1019.682</v>
      </c>
      <c r="F9" s="92">
        <f>F8-F10</f>
        <v>1056.51</v>
      </c>
      <c r="G9" s="92">
        <f>G8-G10</f>
        <v>1056.51</v>
      </c>
      <c r="H9" s="92">
        <f t="shared" ref="H9:H10" si="0">F9-E9+D9</f>
        <v>-154.37200000000001</v>
      </c>
    </row>
    <row r="10" spans="1:8" x14ac:dyDescent="0.25">
      <c r="A10" s="122" t="s">
        <v>76</v>
      </c>
      <c r="B10" s="114"/>
      <c r="C10" s="7">
        <v>2.11</v>
      </c>
      <c r="D10" s="7">
        <v>-23.14</v>
      </c>
      <c r="E10" s="92">
        <f>E8*10%</f>
        <v>113.298</v>
      </c>
      <c r="F10" s="92">
        <f>F8*10%</f>
        <v>117.39000000000001</v>
      </c>
      <c r="G10" s="92">
        <f>G8*10%</f>
        <v>117.39000000000001</v>
      </c>
      <c r="H10" s="92">
        <f t="shared" si="0"/>
        <v>-19.047999999999988</v>
      </c>
    </row>
    <row r="11" spans="1:8" ht="12.75" customHeight="1" x14ac:dyDescent="0.25">
      <c r="A11" s="118" t="s">
        <v>77</v>
      </c>
      <c r="B11" s="138"/>
      <c r="C11" s="138"/>
      <c r="D11" s="138"/>
      <c r="E11" s="138"/>
      <c r="F11" s="138"/>
      <c r="G11" s="138"/>
      <c r="H11" s="137"/>
    </row>
    <row r="12" spans="1:8" x14ac:dyDescent="0.25">
      <c r="A12" s="131" t="s">
        <v>56</v>
      </c>
      <c r="B12" s="139"/>
      <c r="C12" s="36">
        <v>5.65</v>
      </c>
      <c r="D12" s="33">
        <v>-63.64</v>
      </c>
      <c r="E12" s="33">
        <v>307.76</v>
      </c>
      <c r="F12" s="93">
        <v>320.25</v>
      </c>
      <c r="G12" s="93">
        <v>320.25</v>
      </c>
      <c r="H12" s="92">
        <f t="shared" ref="H12:H30" si="1">F12-E12+D12</f>
        <v>-51.149999999999991</v>
      </c>
    </row>
    <row r="13" spans="1:8" x14ac:dyDescent="0.25">
      <c r="A13" s="45" t="s">
        <v>75</v>
      </c>
      <c r="B13" s="46"/>
      <c r="C13" s="7">
        <v>5.08</v>
      </c>
      <c r="D13" s="92">
        <f>D12-D14</f>
        <v>-57.275999999999996</v>
      </c>
      <c r="E13" s="92">
        <f>E12-E14</f>
        <v>276.98399999999998</v>
      </c>
      <c r="F13" s="92">
        <f>F12-F14</f>
        <v>288.22500000000002</v>
      </c>
      <c r="G13" s="92">
        <f>G12-G14</f>
        <v>288.22500000000002</v>
      </c>
      <c r="H13" s="92">
        <f t="shared" si="1"/>
        <v>-46.034999999999954</v>
      </c>
    </row>
    <row r="14" spans="1:8" x14ac:dyDescent="0.25">
      <c r="A14" s="122" t="s">
        <v>76</v>
      </c>
      <c r="B14" s="114"/>
      <c r="C14" s="7">
        <v>0.56999999999999995</v>
      </c>
      <c r="D14" s="92">
        <f>D12*10%</f>
        <v>-6.3640000000000008</v>
      </c>
      <c r="E14" s="92">
        <f>E12*10%</f>
        <v>30.776</v>
      </c>
      <c r="F14" s="92">
        <f>F12*10%</f>
        <v>32.024999999999999</v>
      </c>
      <c r="G14" s="92">
        <f>G12*10%</f>
        <v>32.024999999999999</v>
      </c>
      <c r="H14" s="92">
        <f t="shared" si="1"/>
        <v>-5.115000000000002</v>
      </c>
    </row>
    <row r="15" spans="1:8" ht="23.25" customHeight="1" x14ac:dyDescent="0.25">
      <c r="A15" s="131" t="s">
        <v>46</v>
      </c>
      <c r="B15" s="139"/>
      <c r="C15" s="36">
        <v>3.45</v>
      </c>
      <c r="D15" s="93">
        <v>-38.83</v>
      </c>
      <c r="E15" s="33">
        <v>187.93</v>
      </c>
      <c r="F15" s="93">
        <v>195.58</v>
      </c>
      <c r="G15" s="93">
        <v>195.58</v>
      </c>
      <c r="H15" s="92">
        <f t="shared" si="1"/>
        <v>-31.179999999999993</v>
      </c>
    </row>
    <row r="16" spans="1:8" x14ac:dyDescent="0.25">
      <c r="A16" s="45" t="s">
        <v>75</v>
      </c>
      <c r="B16" s="46"/>
      <c r="C16" s="7">
        <v>3.1</v>
      </c>
      <c r="D16" s="92">
        <f>D15-D17</f>
        <v>-34.946999999999996</v>
      </c>
      <c r="E16" s="92">
        <f>E15-E17</f>
        <v>169.137</v>
      </c>
      <c r="F16" s="92">
        <f>F15-F17</f>
        <v>176.02200000000002</v>
      </c>
      <c r="G16" s="92">
        <f>G15-G17</f>
        <v>176.02200000000002</v>
      </c>
      <c r="H16" s="92">
        <f t="shared" si="1"/>
        <v>-28.061999999999976</v>
      </c>
    </row>
    <row r="17" spans="1:8" ht="15" customHeight="1" x14ac:dyDescent="0.25">
      <c r="A17" s="122" t="s">
        <v>76</v>
      </c>
      <c r="B17" s="114"/>
      <c r="C17" s="7">
        <v>0.35</v>
      </c>
      <c r="D17" s="92">
        <f>D15*10%</f>
        <v>-3.883</v>
      </c>
      <c r="E17" s="92">
        <f>E15*10%</f>
        <v>18.793000000000003</v>
      </c>
      <c r="F17" s="92">
        <f>F15*10%</f>
        <v>19.558000000000003</v>
      </c>
      <c r="G17" s="92">
        <f>G15*10%</f>
        <v>19.558000000000003</v>
      </c>
      <c r="H17" s="92">
        <f t="shared" si="1"/>
        <v>-3.1179999999999994</v>
      </c>
    </row>
    <row r="18" spans="1:8" ht="14.25" customHeight="1" x14ac:dyDescent="0.25">
      <c r="A18" s="131" t="s">
        <v>57</v>
      </c>
      <c r="B18" s="139"/>
      <c r="C18" s="43">
        <v>2.37</v>
      </c>
      <c r="D18" s="93">
        <v>-26.75</v>
      </c>
      <c r="E18" s="33">
        <v>129.1</v>
      </c>
      <c r="F18" s="93">
        <v>134.35</v>
      </c>
      <c r="G18" s="93">
        <v>134.35</v>
      </c>
      <c r="H18" s="92">
        <f t="shared" si="1"/>
        <v>-21.5</v>
      </c>
    </row>
    <row r="19" spans="1:8" ht="13.5" customHeight="1" x14ac:dyDescent="0.25">
      <c r="A19" s="45" t="s">
        <v>75</v>
      </c>
      <c r="B19" s="46"/>
      <c r="C19" s="7">
        <v>2.13</v>
      </c>
      <c r="D19" s="92">
        <f>D18-D20</f>
        <v>-24.074999999999999</v>
      </c>
      <c r="E19" s="92">
        <f>E18-E20</f>
        <v>116.19</v>
      </c>
      <c r="F19" s="92">
        <f>F18-F20</f>
        <v>120.91499999999999</v>
      </c>
      <c r="G19" s="92">
        <f>G18-G20</f>
        <v>120.91499999999999</v>
      </c>
      <c r="H19" s="92">
        <f t="shared" si="1"/>
        <v>-19.350000000000005</v>
      </c>
    </row>
    <row r="20" spans="1:8" ht="14.25" customHeight="1" x14ac:dyDescent="0.25">
      <c r="A20" s="122" t="s">
        <v>76</v>
      </c>
      <c r="B20" s="114"/>
      <c r="C20" s="7">
        <v>0.24</v>
      </c>
      <c r="D20" s="92">
        <f>D18*10%</f>
        <v>-2.6750000000000003</v>
      </c>
      <c r="E20" s="92">
        <f>E18*10%</f>
        <v>12.91</v>
      </c>
      <c r="F20" s="92">
        <f>F18*10%</f>
        <v>13.435</v>
      </c>
      <c r="G20" s="92">
        <f>G18*10%</f>
        <v>13.435</v>
      </c>
      <c r="H20" s="92">
        <f t="shared" si="1"/>
        <v>-2.15</v>
      </c>
    </row>
    <row r="21" spans="1:8" x14ac:dyDescent="0.25">
      <c r="A21" s="131" t="s">
        <v>88</v>
      </c>
      <c r="B21" s="132"/>
      <c r="C21" s="35">
        <v>1.1100000000000001</v>
      </c>
      <c r="D21" s="92">
        <v>-12.59</v>
      </c>
      <c r="E21" s="7">
        <v>60.47</v>
      </c>
      <c r="F21" s="92">
        <v>62.92</v>
      </c>
      <c r="G21" s="92">
        <v>62.92</v>
      </c>
      <c r="H21" s="92">
        <f t="shared" si="1"/>
        <v>-10.139999999999997</v>
      </c>
    </row>
    <row r="22" spans="1:8" ht="14.25" customHeight="1" x14ac:dyDescent="0.25">
      <c r="A22" s="45" t="s">
        <v>75</v>
      </c>
      <c r="B22" s="46"/>
      <c r="C22" s="7">
        <v>1</v>
      </c>
      <c r="D22" s="92">
        <f>D21-D23</f>
        <v>-11.331</v>
      </c>
      <c r="E22" s="92">
        <f>E21-E23</f>
        <v>54.423000000000002</v>
      </c>
      <c r="F22" s="92">
        <f>F21-F23</f>
        <v>56.628</v>
      </c>
      <c r="G22" s="92">
        <f>G21-G23</f>
        <v>56.628</v>
      </c>
      <c r="H22" s="92">
        <f t="shared" si="1"/>
        <v>-9.1260000000000012</v>
      </c>
    </row>
    <row r="23" spans="1:8" ht="14.25" customHeight="1" x14ac:dyDescent="0.25">
      <c r="A23" s="122" t="s">
        <v>76</v>
      </c>
      <c r="B23" s="133"/>
      <c r="C23" s="7">
        <v>0.11</v>
      </c>
      <c r="D23" s="92">
        <f>D21*10%</f>
        <v>-1.2590000000000001</v>
      </c>
      <c r="E23" s="92">
        <f>E21*10%</f>
        <v>6.0470000000000006</v>
      </c>
      <c r="F23" s="92">
        <f>F21*10%</f>
        <v>6.2920000000000007</v>
      </c>
      <c r="G23" s="92">
        <f>G21*10%</f>
        <v>6.2920000000000007</v>
      </c>
      <c r="H23" s="92">
        <f t="shared" si="1"/>
        <v>-1.014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92">
        <v>-40.11</v>
      </c>
      <c r="E24" s="7">
        <v>235.86</v>
      </c>
      <c r="F24" s="92">
        <v>241.21</v>
      </c>
      <c r="G24" s="92">
        <v>241.21</v>
      </c>
      <c r="H24" s="92">
        <f t="shared" si="1"/>
        <v>-34.760000000000005</v>
      </c>
    </row>
    <row r="25" spans="1:8" ht="14.25" customHeight="1" x14ac:dyDescent="0.25">
      <c r="A25" s="45" t="s">
        <v>75</v>
      </c>
      <c r="B25" s="46"/>
      <c r="C25" s="7">
        <v>3.92</v>
      </c>
      <c r="D25" s="92">
        <f>D24-D26</f>
        <v>-36.098999999999997</v>
      </c>
      <c r="E25" s="92">
        <f>E24-E26</f>
        <v>212.274</v>
      </c>
      <c r="F25" s="92">
        <f>F24-F26</f>
        <v>217.089</v>
      </c>
      <c r="G25" s="92">
        <f>G24-G26</f>
        <v>217.089</v>
      </c>
      <c r="H25" s="92">
        <f t="shared" si="1"/>
        <v>-31.283999999999999</v>
      </c>
    </row>
    <row r="26" spans="1:8" x14ac:dyDescent="0.25">
      <c r="A26" s="122" t="s">
        <v>76</v>
      </c>
      <c r="B26" s="114"/>
      <c r="C26" s="7">
        <v>0.44</v>
      </c>
      <c r="D26" s="92">
        <f>D24*10%</f>
        <v>-4.0110000000000001</v>
      </c>
      <c r="E26" s="92">
        <f>E24*10%</f>
        <v>23.586000000000002</v>
      </c>
      <c r="F26" s="92">
        <f>F24*10%</f>
        <v>24.121000000000002</v>
      </c>
      <c r="G26" s="92">
        <f>G24*10%</f>
        <v>24.121000000000002</v>
      </c>
      <c r="H26" s="92">
        <f t="shared" si="1"/>
        <v>-3.476</v>
      </c>
    </row>
    <row r="27" spans="1:8" ht="14.25" customHeight="1" x14ac:dyDescent="0.25">
      <c r="A27" s="123" t="s">
        <v>48</v>
      </c>
      <c r="B27" s="124"/>
      <c r="C27" s="127">
        <v>4.1900000000000004</v>
      </c>
      <c r="D27" s="120">
        <v>-32.44</v>
      </c>
      <c r="E27" s="129">
        <v>211.86</v>
      </c>
      <c r="F27" s="120">
        <v>219.59</v>
      </c>
      <c r="G27" s="120">
        <v>219.59</v>
      </c>
      <c r="H27" s="92">
        <f t="shared" si="1"/>
        <v>-24.710000000000008</v>
      </c>
    </row>
    <row r="28" spans="1:8" ht="0.75" hidden="1" customHeight="1" x14ac:dyDescent="0.25">
      <c r="A28" s="125"/>
      <c r="B28" s="126"/>
      <c r="C28" s="128"/>
      <c r="D28" s="121"/>
      <c r="E28" s="130"/>
      <c r="F28" s="121"/>
      <c r="G28" s="121"/>
      <c r="H28" s="92">
        <f t="shared" si="1"/>
        <v>0</v>
      </c>
    </row>
    <row r="29" spans="1:8" x14ac:dyDescent="0.25">
      <c r="A29" s="45" t="s">
        <v>75</v>
      </c>
      <c r="B29" s="46"/>
      <c r="C29" s="7">
        <v>3.77</v>
      </c>
      <c r="D29" s="92">
        <f>D27-D30</f>
        <v>-29.199999999999996</v>
      </c>
      <c r="E29" s="92">
        <f>E27-E30</f>
        <v>190.67000000000002</v>
      </c>
      <c r="F29" s="92">
        <f>F27-F30</f>
        <v>197.63</v>
      </c>
      <c r="G29" s="92">
        <f>G27-G30</f>
        <v>197.63</v>
      </c>
      <c r="H29" s="92">
        <f t="shared" si="1"/>
        <v>-22.240000000000016</v>
      </c>
    </row>
    <row r="30" spans="1:8" x14ac:dyDescent="0.25">
      <c r="A30" s="122" t="s">
        <v>76</v>
      </c>
      <c r="B30" s="114"/>
      <c r="C30" s="7">
        <v>0.42</v>
      </c>
      <c r="D30" s="92">
        <v>-3.24</v>
      </c>
      <c r="E30" s="92">
        <v>21.19</v>
      </c>
      <c r="F30" s="92">
        <v>21.96</v>
      </c>
      <c r="G30" s="92">
        <v>21.96</v>
      </c>
      <c r="H30" s="92">
        <f t="shared" si="1"/>
        <v>-2.4700000000000006</v>
      </c>
    </row>
    <row r="31" spans="1:8" ht="7.5" hidden="1" customHeight="1" x14ac:dyDescent="0.25">
      <c r="A31" s="62"/>
      <c r="B31" s="61"/>
      <c r="C31" s="7"/>
      <c r="D31" s="7"/>
      <c r="E31" s="7"/>
      <c r="F31" s="92"/>
      <c r="G31" s="94"/>
      <c r="H31" s="92"/>
    </row>
    <row r="32" spans="1:8" ht="7.5" customHeight="1" x14ac:dyDescent="0.25">
      <c r="A32" s="74"/>
      <c r="B32" s="71"/>
      <c r="C32" s="7"/>
      <c r="D32" s="7"/>
      <c r="E32" s="7"/>
      <c r="F32" s="92"/>
      <c r="G32" s="94"/>
      <c r="H32" s="92"/>
    </row>
    <row r="33" spans="1:10" ht="15.75" customHeight="1" x14ac:dyDescent="0.25">
      <c r="A33" s="136" t="s">
        <v>49</v>
      </c>
      <c r="B33" s="137"/>
      <c r="C33" s="35">
        <v>7.8</v>
      </c>
      <c r="D33" s="35">
        <v>279.83999999999997</v>
      </c>
      <c r="E33" s="35">
        <v>418.74</v>
      </c>
      <c r="F33" s="95">
        <v>435.34</v>
      </c>
      <c r="G33" s="96">
        <f>G34+G35</f>
        <v>137.87</v>
      </c>
      <c r="H33" s="95">
        <f>F33-E33+D33+F33-G33</f>
        <v>593.91</v>
      </c>
    </row>
    <row r="34" spans="1:10" ht="12.75" customHeight="1" x14ac:dyDescent="0.25">
      <c r="A34" s="45" t="s">
        <v>78</v>
      </c>
      <c r="B34" s="46"/>
      <c r="C34" s="35">
        <v>7.02</v>
      </c>
      <c r="D34" s="35">
        <v>279.95999999999998</v>
      </c>
      <c r="E34" s="92">
        <f>E33-E35</f>
        <v>376.86599999999999</v>
      </c>
      <c r="F34" s="92">
        <f>F33-F35</f>
        <v>391.80599999999998</v>
      </c>
      <c r="G34" s="97">
        <v>94.34</v>
      </c>
      <c r="H34" s="95">
        <f t="shared" ref="H34:H35" si="2">F34-E34+D34+F34-G34</f>
        <v>592.36599999999987</v>
      </c>
      <c r="J34" s="81"/>
    </row>
    <row r="35" spans="1:10" ht="14.25" customHeight="1" x14ac:dyDescent="0.25">
      <c r="A35" s="122" t="s">
        <v>76</v>
      </c>
      <c r="B35" s="114"/>
      <c r="C35" s="7">
        <v>0.78</v>
      </c>
      <c r="D35" s="7">
        <v>-0.12</v>
      </c>
      <c r="E35" s="92">
        <f>E33*10%</f>
        <v>41.874000000000002</v>
      </c>
      <c r="F35" s="92">
        <f>F33*10%</f>
        <v>43.533999999999999</v>
      </c>
      <c r="G35" s="92">
        <v>43.53</v>
      </c>
      <c r="H35" s="95">
        <f t="shared" si="2"/>
        <v>1.5439999999999969</v>
      </c>
    </row>
    <row r="36" spans="1:10" ht="14.25" customHeight="1" x14ac:dyDescent="0.25">
      <c r="A36" s="91"/>
      <c r="B36" s="90"/>
      <c r="C36" s="7"/>
      <c r="D36" s="7"/>
      <c r="E36" s="7"/>
      <c r="F36" s="7"/>
      <c r="G36" s="89"/>
      <c r="H36" s="35"/>
    </row>
    <row r="37" spans="1:10" ht="14.25" customHeight="1" x14ac:dyDescent="0.25">
      <c r="A37" s="115" t="s">
        <v>138</v>
      </c>
      <c r="B37" s="140"/>
      <c r="C37" s="7"/>
      <c r="D37" s="35">
        <v>-6.1</v>
      </c>
      <c r="E37" s="35">
        <f>E39+E40+E41+E42</f>
        <v>79.84</v>
      </c>
      <c r="F37" s="35">
        <f>F39+F40+F41+F42</f>
        <v>76.930000000000007</v>
      </c>
      <c r="G37" s="67">
        <v>76.930000000000007</v>
      </c>
      <c r="H37" s="35">
        <f t="shared" ref="H37:H42" si="3">F37-E37+D37+F37-G37</f>
        <v>-9.0099999999999909</v>
      </c>
    </row>
    <row r="38" spans="1:10" ht="14.25" customHeight="1" x14ac:dyDescent="0.25">
      <c r="A38" s="45" t="s">
        <v>139</v>
      </c>
      <c r="B38" s="88"/>
      <c r="C38" s="7"/>
      <c r="D38" s="7"/>
      <c r="E38" s="7"/>
      <c r="F38" s="7"/>
      <c r="G38" s="87"/>
      <c r="H38" s="35"/>
    </row>
    <row r="39" spans="1:10" ht="14.25" customHeight="1" x14ac:dyDescent="0.25">
      <c r="A39" s="115" t="s">
        <v>140</v>
      </c>
      <c r="B39" s="116"/>
      <c r="C39" s="7"/>
      <c r="D39" s="7">
        <v>-0.61</v>
      </c>
      <c r="E39" s="7">
        <v>5.69</v>
      </c>
      <c r="F39" s="7">
        <v>5.69</v>
      </c>
      <c r="G39" s="7">
        <v>5.69</v>
      </c>
      <c r="H39" s="35">
        <f t="shared" si="3"/>
        <v>-0.61000000000000032</v>
      </c>
    </row>
    <row r="40" spans="1:10" ht="14.25" customHeight="1" x14ac:dyDescent="0.25">
      <c r="A40" s="115" t="s">
        <v>142</v>
      </c>
      <c r="B40" s="116"/>
      <c r="C40" s="7"/>
      <c r="D40" s="7">
        <v>-2.95</v>
      </c>
      <c r="E40" s="7">
        <v>28.78</v>
      </c>
      <c r="F40" s="7">
        <v>28.69</v>
      </c>
      <c r="G40" s="7">
        <v>28.69</v>
      </c>
      <c r="H40" s="35">
        <f t="shared" si="3"/>
        <v>-3.0399999999999991</v>
      </c>
    </row>
    <row r="41" spans="1:10" ht="14.25" customHeight="1" x14ac:dyDescent="0.25">
      <c r="A41" s="115" t="s">
        <v>143</v>
      </c>
      <c r="B41" s="116"/>
      <c r="C41" s="7"/>
      <c r="D41" s="7">
        <v>-2.13</v>
      </c>
      <c r="E41" s="7">
        <v>39.93</v>
      </c>
      <c r="F41" s="7">
        <v>37.200000000000003</v>
      </c>
      <c r="G41" s="7">
        <v>37.200000000000003</v>
      </c>
      <c r="H41" s="35">
        <f t="shared" si="3"/>
        <v>-4.8599999999999994</v>
      </c>
    </row>
    <row r="42" spans="1:10" ht="14.25" customHeight="1" x14ac:dyDescent="0.25">
      <c r="A42" s="115" t="s">
        <v>141</v>
      </c>
      <c r="B42" s="116"/>
      <c r="C42" s="7"/>
      <c r="D42" s="7">
        <v>-0.41</v>
      </c>
      <c r="E42" s="7">
        <v>5.44</v>
      </c>
      <c r="F42" s="7">
        <v>5.35</v>
      </c>
      <c r="G42" s="7">
        <v>5.35</v>
      </c>
      <c r="H42" s="35">
        <f t="shared" si="3"/>
        <v>-0.50000000000000089</v>
      </c>
    </row>
    <row r="43" spans="1:10" ht="13.5" customHeight="1" x14ac:dyDescent="0.25">
      <c r="A43" s="150" t="s">
        <v>121</v>
      </c>
      <c r="B43" s="155"/>
      <c r="C43" s="7"/>
      <c r="D43" s="7"/>
      <c r="E43" s="35">
        <f>E8+E33+E37</f>
        <v>1631.56</v>
      </c>
      <c r="F43" s="98">
        <f t="shared" ref="F43:G43" si="4">F8+F33+F37</f>
        <v>1686.17</v>
      </c>
      <c r="G43" s="98">
        <f t="shared" si="4"/>
        <v>1388.7</v>
      </c>
      <c r="H43" s="35"/>
    </row>
    <row r="44" spans="1:10" ht="14.25" customHeight="1" x14ac:dyDescent="0.25">
      <c r="A44" s="150" t="s">
        <v>122</v>
      </c>
      <c r="B44" s="155"/>
      <c r="C44" s="7"/>
      <c r="D44" s="7"/>
      <c r="E44" s="7"/>
      <c r="F44" s="7"/>
      <c r="G44" s="69"/>
      <c r="H44" s="35"/>
    </row>
    <row r="45" spans="1:10" ht="15" customHeight="1" x14ac:dyDescent="0.25">
      <c r="A45" s="134" t="s">
        <v>133</v>
      </c>
      <c r="B45" s="135"/>
      <c r="C45" s="78" t="s">
        <v>137</v>
      </c>
      <c r="D45" s="78">
        <v>6.13</v>
      </c>
      <c r="E45" s="78">
        <v>3.6</v>
      </c>
      <c r="F45" s="78">
        <v>3.6</v>
      </c>
      <c r="G45" s="79">
        <v>0.61</v>
      </c>
      <c r="H45" s="35">
        <f t="shared" ref="H45:H47" si="5">F45-E45+D45+F45-G45</f>
        <v>9.120000000000001</v>
      </c>
    </row>
    <row r="46" spans="1:10" ht="15" customHeight="1" x14ac:dyDescent="0.25">
      <c r="A46" s="134" t="s">
        <v>134</v>
      </c>
      <c r="B46" s="135"/>
      <c r="C46" s="78"/>
      <c r="D46" s="78">
        <v>-0.15</v>
      </c>
      <c r="E46" s="78">
        <v>0.61</v>
      </c>
      <c r="F46" s="78">
        <v>0.61</v>
      </c>
      <c r="G46" s="79">
        <v>0.61</v>
      </c>
      <c r="H46" s="7">
        <f t="shared" si="5"/>
        <v>-0.15000000000000002</v>
      </c>
    </row>
    <row r="47" spans="1:10" ht="15" customHeight="1" x14ac:dyDescent="0.25">
      <c r="A47" s="134" t="s">
        <v>135</v>
      </c>
      <c r="B47" s="135"/>
      <c r="C47" s="78" t="s">
        <v>136</v>
      </c>
      <c r="D47" s="78">
        <v>9.73</v>
      </c>
      <c r="E47" s="78">
        <v>3.6</v>
      </c>
      <c r="F47" s="78">
        <v>3.6</v>
      </c>
      <c r="G47" s="79">
        <v>0.61</v>
      </c>
      <c r="H47" s="35">
        <f t="shared" si="5"/>
        <v>12.72</v>
      </c>
    </row>
    <row r="48" spans="1:10" ht="15" hidden="1" customHeight="1" x14ac:dyDescent="0.25">
      <c r="A48" s="148" t="s">
        <v>58</v>
      </c>
      <c r="B48" s="149"/>
      <c r="C48" s="72"/>
      <c r="D48" s="72"/>
      <c r="E48" s="72">
        <v>0.6</v>
      </c>
      <c r="F48" s="72">
        <v>0.46</v>
      </c>
      <c r="G48" s="73"/>
      <c r="H48" s="72"/>
    </row>
    <row r="49" spans="1:8" ht="15" hidden="1" customHeight="1" x14ac:dyDescent="0.25">
      <c r="A49" s="150" t="s">
        <v>121</v>
      </c>
      <c r="B49" s="151"/>
      <c r="C49" s="7"/>
      <c r="D49" s="7"/>
      <c r="E49" s="35" t="e">
        <f>E43+#REF!</f>
        <v>#REF!</v>
      </c>
      <c r="F49" s="35" t="e">
        <f>F43+#REF!</f>
        <v>#REF!</v>
      </c>
      <c r="G49" s="35" t="e">
        <f>G43+#REF!</f>
        <v>#REF!</v>
      </c>
      <c r="H49" s="7"/>
    </row>
    <row r="50" spans="1:8" ht="15" customHeight="1" x14ac:dyDescent="0.25">
      <c r="A50" s="117" t="s">
        <v>163</v>
      </c>
      <c r="B50" s="116"/>
      <c r="C50" s="7" t="s">
        <v>136</v>
      </c>
      <c r="D50" s="7">
        <v>0</v>
      </c>
      <c r="E50" s="35">
        <v>2.7</v>
      </c>
      <c r="F50" s="35">
        <v>2.7</v>
      </c>
      <c r="G50" s="35">
        <v>0.45</v>
      </c>
      <c r="H50" s="35">
        <f>F50-G50</f>
        <v>2.25</v>
      </c>
    </row>
    <row r="51" spans="1:8" ht="16.5" customHeight="1" x14ac:dyDescent="0.25">
      <c r="A51" s="117" t="s">
        <v>121</v>
      </c>
      <c r="B51" s="116"/>
      <c r="C51" s="7"/>
      <c r="D51" s="7"/>
      <c r="E51" s="35">
        <f>E43+E45+E47+E50</f>
        <v>1641.4599999999998</v>
      </c>
      <c r="F51" s="95">
        <f t="shared" ref="F51:G51" si="6">F43+F45+F47+F50</f>
        <v>1696.07</v>
      </c>
      <c r="G51" s="95">
        <f t="shared" si="6"/>
        <v>1390.37</v>
      </c>
      <c r="H51" s="92"/>
    </row>
    <row r="52" spans="1:8" ht="18.75" customHeight="1" x14ac:dyDescent="0.25">
      <c r="A52" s="152" t="s">
        <v>126</v>
      </c>
      <c r="B52" s="153"/>
      <c r="C52" s="82"/>
      <c r="D52" s="82">
        <v>75.260000000000005</v>
      </c>
      <c r="E52" s="83"/>
      <c r="F52" s="85"/>
      <c r="G52" s="99"/>
      <c r="H52" s="85">
        <f>F51-E51+D52+F51-G51</f>
        <v>435.57000000000016</v>
      </c>
    </row>
    <row r="53" spans="1:8" ht="24" customHeight="1" x14ac:dyDescent="0.25">
      <c r="A53" s="152" t="s">
        <v>155</v>
      </c>
      <c r="B53" s="152"/>
      <c r="C53" s="84"/>
      <c r="D53" s="84"/>
      <c r="E53" s="85"/>
      <c r="F53" s="86"/>
      <c r="G53" s="86"/>
      <c r="H53" s="85">
        <f>H54+H55</f>
        <v>435.56999999999994</v>
      </c>
    </row>
    <row r="54" spans="1:8" ht="18" customHeight="1" x14ac:dyDescent="0.25">
      <c r="A54" s="152" t="s">
        <v>127</v>
      </c>
      <c r="B54" s="153"/>
      <c r="C54" s="84"/>
      <c r="D54" s="84"/>
      <c r="E54" s="85"/>
      <c r="F54" s="86"/>
      <c r="G54" s="86"/>
      <c r="H54" s="85">
        <f>H34+H45-H46+H47+H50</f>
        <v>616.60599999999988</v>
      </c>
    </row>
    <row r="55" spans="1:8" ht="19.5" customHeight="1" x14ac:dyDescent="0.25">
      <c r="A55" s="152" t="s">
        <v>128</v>
      </c>
      <c r="B55" s="154"/>
      <c r="C55" s="84"/>
      <c r="D55" s="84"/>
      <c r="E55" s="85"/>
      <c r="F55" s="86"/>
      <c r="G55" s="86"/>
      <c r="H55" s="85">
        <f>H8+H35+H37+H46</f>
        <v>-181.03599999999992</v>
      </c>
    </row>
    <row r="56" spans="1:8" ht="0.75" hidden="1" customHeight="1" x14ac:dyDescent="0.25">
      <c r="A56" s="56"/>
      <c r="B56" s="56"/>
      <c r="C56" s="28"/>
      <c r="D56" s="28"/>
      <c r="E56" s="28"/>
      <c r="F56" s="28"/>
      <c r="G56" s="28"/>
      <c r="H56" s="28"/>
    </row>
    <row r="57" spans="1:8" ht="14.25" customHeight="1" x14ac:dyDescent="0.25">
      <c r="A57" s="56"/>
      <c r="B57" s="56"/>
      <c r="C57" s="28"/>
      <c r="D57" s="28"/>
      <c r="E57" s="28"/>
      <c r="F57" s="28"/>
      <c r="G57" s="28"/>
      <c r="H57" s="28"/>
    </row>
    <row r="58" spans="1:8" ht="13.5" customHeight="1" x14ac:dyDescent="0.25">
      <c r="A58" s="56"/>
      <c r="B58" s="56"/>
      <c r="C58" s="28"/>
      <c r="D58" s="28"/>
      <c r="E58" s="28"/>
      <c r="F58" s="28"/>
      <c r="G58" s="28"/>
      <c r="H58" s="28"/>
    </row>
    <row r="59" spans="1:8" ht="13.5" customHeight="1" x14ac:dyDescent="0.25">
      <c r="A59" s="56"/>
      <c r="B59" s="56"/>
      <c r="C59" s="28"/>
      <c r="D59" s="28"/>
      <c r="E59" s="28"/>
      <c r="F59" s="28"/>
      <c r="G59" s="28"/>
      <c r="H59" s="28"/>
    </row>
    <row r="60" spans="1:8" ht="15.75" customHeight="1" x14ac:dyDescent="0.25">
      <c r="A60" s="21" t="s">
        <v>160</v>
      </c>
      <c r="D60" s="23"/>
      <c r="E60" s="23"/>
      <c r="F60" s="23"/>
      <c r="G60" s="23"/>
    </row>
    <row r="61" spans="1:8" ht="16.5" customHeight="1" x14ac:dyDescent="0.25">
      <c r="A61" s="146" t="s">
        <v>61</v>
      </c>
      <c r="B61" s="114"/>
      <c r="C61" s="114"/>
      <c r="D61" s="119"/>
      <c r="E61" s="37" t="s">
        <v>62</v>
      </c>
      <c r="F61" s="37" t="s">
        <v>119</v>
      </c>
      <c r="G61" s="37" t="s">
        <v>120</v>
      </c>
      <c r="H61" s="77"/>
    </row>
    <row r="62" spans="1:8" ht="0.75" customHeight="1" x14ac:dyDescent="0.25">
      <c r="A62" s="145" t="s">
        <v>130</v>
      </c>
      <c r="B62" s="138"/>
      <c r="C62" s="138"/>
      <c r="D62" s="137"/>
      <c r="E62" s="38">
        <v>42156</v>
      </c>
      <c r="F62" s="37">
        <v>1</v>
      </c>
      <c r="G62" s="39">
        <v>5.29</v>
      </c>
      <c r="H62" s="6" t="s">
        <v>131</v>
      </c>
    </row>
    <row r="63" spans="1:8" ht="15" customHeight="1" x14ac:dyDescent="0.25">
      <c r="A63" s="145" t="s">
        <v>161</v>
      </c>
      <c r="B63" s="138"/>
      <c r="C63" s="138"/>
      <c r="D63" s="137"/>
      <c r="E63" s="38">
        <v>43132</v>
      </c>
      <c r="F63" s="37" t="s">
        <v>162</v>
      </c>
      <c r="G63" s="39">
        <v>28.28</v>
      </c>
      <c r="H63" s="6" t="s">
        <v>144</v>
      </c>
    </row>
    <row r="64" spans="1:8" ht="14.25" customHeight="1" x14ac:dyDescent="0.25">
      <c r="A64" s="145" t="s">
        <v>110</v>
      </c>
      <c r="B64" s="138"/>
      <c r="C64" s="138"/>
      <c r="D64" s="137"/>
      <c r="E64" s="38">
        <v>43191</v>
      </c>
      <c r="F64" s="37">
        <v>1</v>
      </c>
      <c r="G64" s="39">
        <v>0.62</v>
      </c>
      <c r="H64" s="6" t="s">
        <v>132</v>
      </c>
    </row>
    <row r="65" spans="1:8" ht="15.75" customHeight="1" x14ac:dyDescent="0.25">
      <c r="A65" s="145" t="s">
        <v>146</v>
      </c>
      <c r="B65" s="138"/>
      <c r="C65" s="138"/>
      <c r="D65" s="137"/>
      <c r="E65" s="38" t="s">
        <v>158</v>
      </c>
      <c r="F65" s="37" t="s">
        <v>157</v>
      </c>
      <c r="G65" s="39">
        <v>48</v>
      </c>
      <c r="H65" s="6" t="s">
        <v>147</v>
      </c>
    </row>
    <row r="66" spans="1:8" ht="15.75" customHeight="1" x14ac:dyDescent="0.25">
      <c r="A66" s="145" t="s">
        <v>159</v>
      </c>
      <c r="B66" s="138"/>
      <c r="C66" s="138"/>
      <c r="D66" s="137"/>
      <c r="E66" s="38">
        <v>43132</v>
      </c>
      <c r="F66" s="37" t="s">
        <v>148</v>
      </c>
      <c r="G66" s="39">
        <v>17.440000000000001</v>
      </c>
      <c r="H66" s="6" t="s">
        <v>149</v>
      </c>
    </row>
    <row r="67" spans="1:8" ht="21.75" customHeight="1" x14ac:dyDescent="0.25">
      <c r="A67" s="145" t="s">
        <v>8</v>
      </c>
      <c r="B67" s="138"/>
      <c r="C67" s="138"/>
      <c r="D67" s="137"/>
      <c r="E67" s="38"/>
      <c r="F67" s="37"/>
      <c r="G67" s="39">
        <f>SUM(G63:G66)</f>
        <v>94.34</v>
      </c>
      <c r="H67" s="77"/>
    </row>
    <row r="68" spans="1:8" ht="15" customHeight="1" x14ac:dyDescent="0.25">
      <c r="A68" s="21" t="s">
        <v>50</v>
      </c>
      <c r="D68" s="23"/>
      <c r="E68" s="23"/>
      <c r="F68" s="23"/>
      <c r="G68" s="23"/>
    </row>
    <row r="69" spans="1:8" ht="18" customHeight="1" x14ac:dyDescent="0.25">
      <c r="A69" s="21" t="s">
        <v>51</v>
      </c>
      <c r="D69" s="23"/>
      <c r="E69" s="23"/>
      <c r="F69" s="23"/>
      <c r="G69" s="23"/>
    </row>
    <row r="70" spans="1:8" ht="15" customHeight="1" x14ac:dyDescent="0.25">
      <c r="A70" s="146" t="s">
        <v>65</v>
      </c>
      <c r="B70" s="114"/>
      <c r="C70" s="114"/>
      <c r="D70" s="114"/>
      <c r="E70" s="119"/>
      <c r="F70" s="41" t="s">
        <v>63</v>
      </c>
      <c r="G70" s="40" t="s">
        <v>64</v>
      </c>
      <c r="H70" t="s">
        <v>125</v>
      </c>
    </row>
    <row r="71" spans="1:8" ht="13.5" customHeight="1" x14ac:dyDescent="0.25">
      <c r="A71" s="145" t="s">
        <v>66</v>
      </c>
      <c r="B71" s="138"/>
      <c r="C71" s="138"/>
      <c r="D71" s="138"/>
      <c r="E71" s="137"/>
      <c r="F71" s="37">
        <v>4</v>
      </c>
      <c r="G71" s="37">
        <v>3330</v>
      </c>
    </row>
    <row r="72" spans="1:8" ht="18.75" customHeight="1" x14ac:dyDescent="0.25">
      <c r="A72" s="48"/>
      <c r="B72" s="49"/>
      <c r="C72" s="49"/>
      <c r="D72" s="49"/>
      <c r="E72" s="49"/>
      <c r="F72" s="50"/>
      <c r="G72" s="50"/>
    </row>
    <row r="73" spans="1:8" ht="15" customHeight="1" x14ac:dyDescent="0.25">
      <c r="A73" s="51"/>
      <c r="B73" s="52"/>
      <c r="C73" s="28"/>
      <c r="D73" s="53"/>
      <c r="E73" s="50"/>
      <c r="F73" s="50"/>
      <c r="G73" s="50"/>
    </row>
    <row r="74" spans="1:8" ht="12" customHeight="1" x14ac:dyDescent="0.25">
      <c r="A74" s="21" t="s">
        <v>111</v>
      </c>
      <c r="D74" s="23"/>
      <c r="E74" s="23"/>
      <c r="F74" s="23"/>
      <c r="G74" s="23"/>
    </row>
    <row r="75" spans="1:8" x14ac:dyDescent="0.25">
      <c r="A75" s="141" t="s">
        <v>164</v>
      </c>
      <c r="B75" s="142"/>
      <c r="C75" s="142"/>
      <c r="D75" s="142"/>
      <c r="E75" s="142"/>
      <c r="F75" s="142"/>
      <c r="G75" s="142"/>
    </row>
    <row r="76" spans="1:8" ht="12.75" customHeight="1" x14ac:dyDescent="0.25">
      <c r="A76" s="143" t="s">
        <v>150</v>
      </c>
      <c r="B76" s="144"/>
      <c r="C76" s="144"/>
      <c r="D76" s="144"/>
      <c r="E76" s="144"/>
      <c r="F76" s="144"/>
      <c r="G76" s="144"/>
    </row>
    <row r="77" spans="1:8" hidden="1" x14ac:dyDescent="0.25">
      <c r="A77" s="144"/>
      <c r="B77" s="144"/>
      <c r="C77" s="144"/>
      <c r="D77" s="144"/>
      <c r="E77" s="144"/>
      <c r="F77" s="144"/>
      <c r="G77" s="144"/>
    </row>
    <row r="78" spans="1:8" hidden="1" x14ac:dyDescent="0.25">
      <c r="A78" s="144"/>
      <c r="B78" s="144"/>
      <c r="C78" s="144"/>
      <c r="D78" s="144"/>
      <c r="E78" s="144"/>
      <c r="F78" s="144"/>
      <c r="G78" s="144"/>
    </row>
    <row r="79" spans="1:8" x14ac:dyDescent="0.25">
      <c r="A79" s="144"/>
      <c r="B79" s="144"/>
      <c r="C79" s="144"/>
      <c r="D79" s="144"/>
      <c r="E79" s="144"/>
      <c r="F79" s="144"/>
      <c r="G79" s="144"/>
    </row>
    <row r="80" spans="1:8" x14ac:dyDescent="0.25">
      <c r="A80" s="70"/>
      <c r="B80" s="70"/>
      <c r="C80" s="70"/>
      <c r="D80" s="70"/>
      <c r="E80" s="70"/>
      <c r="F80" s="70"/>
      <c r="G80" s="70"/>
    </row>
    <row r="81" spans="1:7" x14ac:dyDescent="0.25">
      <c r="A81" s="80"/>
      <c r="B81" s="80"/>
      <c r="C81" s="80"/>
      <c r="D81" s="80"/>
      <c r="E81" s="80"/>
      <c r="F81" s="80"/>
      <c r="G81" s="80"/>
    </row>
    <row r="82" spans="1:7" x14ac:dyDescent="0.25">
      <c r="A82" s="80"/>
      <c r="B82" s="80"/>
      <c r="C82" s="80"/>
      <c r="D82" s="80"/>
      <c r="E82" s="80"/>
      <c r="F82" s="80"/>
      <c r="G82" s="80"/>
    </row>
    <row r="83" spans="1:7" x14ac:dyDescent="0.25">
      <c r="A83" s="68"/>
      <c r="B83" s="68"/>
      <c r="C83" s="68"/>
      <c r="D83" s="68"/>
      <c r="E83" s="68"/>
      <c r="F83" s="68"/>
      <c r="G83" s="68"/>
    </row>
    <row r="84" spans="1:7" x14ac:dyDescent="0.25">
      <c r="A84" s="23" t="s">
        <v>79</v>
      </c>
      <c r="B84" s="54"/>
    </row>
    <row r="85" spans="1:7" x14ac:dyDescent="0.25">
      <c r="A85" s="23" t="s">
        <v>80</v>
      </c>
      <c r="B85" s="54"/>
      <c r="E85" s="23" t="s">
        <v>82</v>
      </c>
    </row>
    <row r="86" spans="1:7" x14ac:dyDescent="0.25">
      <c r="A86" s="23" t="s">
        <v>81</v>
      </c>
      <c r="B86" s="54"/>
    </row>
    <row r="87" spans="1:7" x14ac:dyDescent="0.25">
      <c r="A87" s="23"/>
      <c r="B87" s="54"/>
    </row>
    <row r="88" spans="1:7" x14ac:dyDescent="0.25">
      <c r="A88" s="19" t="s">
        <v>83</v>
      </c>
    </row>
    <row r="89" spans="1:7" x14ac:dyDescent="0.25">
      <c r="A89" s="19" t="s">
        <v>84</v>
      </c>
    </row>
    <row r="90" spans="1:7" ht="15" customHeight="1" x14ac:dyDescent="0.25">
      <c r="A90" s="19" t="s">
        <v>85</v>
      </c>
    </row>
    <row r="91" spans="1:7" x14ac:dyDescent="0.25">
      <c r="A91" s="19" t="s">
        <v>86</v>
      </c>
    </row>
    <row r="92" spans="1:7" x14ac:dyDescent="0.25">
      <c r="A92" s="19"/>
    </row>
    <row r="95" spans="1:7" ht="0.75" customHeight="1" x14ac:dyDescent="0.25"/>
    <row r="96" spans="1:7" hidden="1" x14ac:dyDescent="0.25"/>
    <row r="97" ht="13.5" customHeight="1" x14ac:dyDescent="0.25"/>
    <row r="98" hidden="1" x14ac:dyDescent="0.25"/>
  </sheetData>
  <mergeCells count="52">
    <mergeCell ref="A4:B4"/>
    <mergeCell ref="A66:D66"/>
    <mergeCell ref="A48:B48"/>
    <mergeCell ref="A49:B49"/>
    <mergeCell ref="A52:B52"/>
    <mergeCell ref="A53:B53"/>
    <mergeCell ref="A54:B54"/>
    <mergeCell ref="A55:B55"/>
    <mergeCell ref="A51:B51"/>
    <mergeCell ref="A46:B46"/>
    <mergeCell ref="A47:B47"/>
    <mergeCell ref="A43:B43"/>
    <mergeCell ref="A44:B44"/>
    <mergeCell ref="A37:B37"/>
    <mergeCell ref="A39:B39"/>
    <mergeCell ref="A40:B40"/>
    <mergeCell ref="A75:G75"/>
    <mergeCell ref="A76:G79"/>
    <mergeCell ref="A62:D62"/>
    <mergeCell ref="A61:D61"/>
    <mergeCell ref="A64:D64"/>
    <mergeCell ref="A67:D67"/>
    <mergeCell ref="A70:E70"/>
    <mergeCell ref="A71:E71"/>
    <mergeCell ref="A63:D63"/>
    <mergeCell ref="A65:D65"/>
    <mergeCell ref="A10:B10"/>
    <mergeCell ref="A11:H11"/>
    <mergeCell ref="A12:B12"/>
    <mergeCell ref="A30:B30"/>
    <mergeCell ref="A33:B33"/>
    <mergeCell ref="A14:B14"/>
    <mergeCell ref="A15:B15"/>
    <mergeCell ref="A17:B17"/>
    <mergeCell ref="A18:B18"/>
    <mergeCell ref="A20:B20"/>
    <mergeCell ref="A41:B41"/>
    <mergeCell ref="A42:B42"/>
    <mergeCell ref="A50:B50"/>
    <mergeCell ref="A7:H7"/>
    <mergeCell ref="G27:G28"/>
    <mergeCell ref="A26:B26"/>
    <mergeCell ref="A27:B28"/>
    <mergeCell ref="C27:C28"/>
    <mergeCell ref="D27:D28"/>
    <mergeCell ref="E27:E28"/>
    <mergeCell ref="F27:F28"/>
    <mergeCell ref="A21:B21"/>
    <mergeCell ref="A23:B23"/>
    <mergeCell ref="A45:B45"/>
    <mergeCell ref="A35:B35"/>
    <mergeCell ref="A8:B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2019-02-14T23:29:59Z</cp:lastPrinted>
  <dcterms:created xsi:type="dcterms:W3CDTF">2013-02-18T04:38:06Z</dcterms:created>
  <dcterms:modified xsi:type="dcterms:W3CDTF">2019-02-24T22:35:56Z</dcterms:modified>
</cp:coreProperties>
</file>