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9" i="8" l="1"/>
  <c r="G26" i="8"/>
  <c r="G25" i="8"/>
  <c r="G23" i="8"/>
  <c r="G22" i="8"/>
  <c r="G20" i="8"/>
  <c r="G19" i="8"/>
  <c r="G17" i="8"/>
  <c r="G16" i="8"/>
  <c r="G14" i="8"/>
  <c r="G13" i="8"/>
  <c r="F29" i="8"/>
  <c r="E29" i="8"/>
  <c r="F34" i="8"/>
  <c r="E34" i="8"/>
  <c r="F33" i="8"/>
  <c r="E33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G70" i="8"/>
  <c r="H41" i="8"/>
  <c r="H40" i="8"/>
  <c r="H39" i="8"/>
  <c r="H38" i="8"/>
  <c r="E36" i="8"/>
  <c r="F36" i="8"/>
  <c r="H36" i="8"/>
  <c r="D29" i="8"/>
  <c r="D26" i="8"/>
  <c r="D25" i="8"/>
  <c r="D23" i="8"/>
  <c r="D22" i="8"/>
  <c r="D20" i="8"/>
  <c r="D19" i="8"/>
  <c r="D17" i="8"/>
  <c r="D16" i="8"/>
  <c r="D13" i="8"/>
  <c r="D14" i="8"/>
  <c r="D9" i="8"/>
  <c r="G32" i="8"/>
  <c r="H32" i="8"/>
  <c r="H44" i="8"/>
  <c r="H47" i="8"/>
  <c r="H52" i="8"/>
  <c r="H59" i="8"/>
  <c r="H8" i="8"/>
  <c r="H60" i="8"/>
  <c r="G8" i="8"/>
  <c r="G42" i="8"/>
  <c r="F42" i="8"/>
  <c r="E42" i="8"/>
  <c r="G9" i="8"/>
  <c r="H9" i="8"/>
  <c r="H10" i="8"/>
  <c r="H12" i="8"/>
  <c r="E13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3" i="8"/>
  <c r="H34" i="8"/>
  <c r="H45" i="8"/>
  <c r="H46" i="8"/>
  <c r="H48" i="8"/>
  <c r="H50" i="8"/>
  <c r="H51" i="8"/>
  <c r="H54" i="8"/>
  <c r="E56" i="8"/>
  <c r="F56" i="8"/>
  <c r="G56" i="8"/>
  <c r="H57" i="8"/>
  <c r="H58" i="8"/>
</calcChain>
</file>

<file path=xl/sharedStrings.xml><?xml version="1.0" encoding="utf-8"?>
<sst xmlns="http://schemas.openxmlformats.org/spreadsheetml/2006/main" count="198" uniqueCount="172">
  <si>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</si>
  <si>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</si>
  <si>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</si>
  <si>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</si>
  <si>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</si>
  <si>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</si>
  <si>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</si>
  <si>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</si>
  <si>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</si>
  <si>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</si>
  <si>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</si>
  <si>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</si>
  <si>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</si>
  <si>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</si>
  <si>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</si>
  <si>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</si>
  <si>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</si>
  <si>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</si>
  <si>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</si>
  <si>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</si>
  <si>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</si>
  <si>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</si>
  <si>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</si>
  <si>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</si>
  <si>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</si>
  <si>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</si>
  <si>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</si>
  <si>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</si>
  <si>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</si>
  <si>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</si>
  <si>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</si>
  <si>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</si>
  <si>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</si>
  <si>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</si>
  <si>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</si>
  <si>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</si>
  <si>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</si>
  <si>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</si>
  <si>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</si>
  <si>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</si>
  <si>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</si>
  <si>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</si>
  <si>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</si>
  <si>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</si>
  <si>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</si>
  <si>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</si>
  <si>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</si>
  <si>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</si>
  <si>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</si>
  <si>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</si>
  <si>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</si>
  <si>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</si>
  <si>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</si>
  <si>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</si>
  <si>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</si>
  <si>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</si>
  <si>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</si>
  <si>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</si>
  <si>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</si>
  <si>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</si>
  <si>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</si>
  <si>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</si>
  <si>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</si>
  <si>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</si>
  <si>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</si>
  <si>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</si>
  <si>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</si>
  <si>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</si>
  <si>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</si>
  <si>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</si>
  <si>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</si>
  <si>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</si>
  <si>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</si>
  <si>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</si>
  <si>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</si>
  <si>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</si>
  <si>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</si>
  <si>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</si>
  <si>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</si>
  <si>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</si>
  <si>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</si>
  <si>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</si>
  <si>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</si>
  <si>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</si>
  <si>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</si>
  <si>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</si>
  <si>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</si>
  <si>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</si>
  <si>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</si>
  <si>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</si>
  <si>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</si>
  <si>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</si>
  <si>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</si>
  <si>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</si>
  <si>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</si>
  <si>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</si>
  <si>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1 подъезд</t>
  </si>
  <si>
    <t>1 м/ провод</t>
  </si>
  <si>
    <t>техническое обслуживание лифтов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</si>
  <si>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</si>
  <si>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</si>
  <si>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</si>
  <si>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</si>
  <si>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</si>
  <si>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</si>
  <si>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</si>
  <si>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</si>
  <si>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</si>
  <si>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</si>
  <si>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</si>
  <si>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</si>
  <si>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</si>
  <si>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</si>
  <si>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</si>
  <si>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Часть 4</t>
  </si>
  <si>
    <t>uklr2006@mail.ru</t>
  </si>
  <si>
    <t>ООО "Чистый двор"</t>
  </si>
  <si>
    <t>ООО "Эра"</t>
  </si>
  <si>
    <t>Тунгусская, 8</t>
  </si>
  <si>
    <t>226-58-97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</si>
  <si>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февраля 2008 года</t>
    </r>
  </si>
  <si>
    <t>14 этажей</t>
  </si>
  <si>
    <t>2 лифт</t>
  </si>
  <si>
    <t>обязательное страхование лифтов</t>
  </si>
  <si>
    <t xml:space="preserve"> № 15/2 по ул. Шкипера Гека</t>
  </si>
  <si>
    <t>ул.Тунгусская,8</t>
  </si>
  <si>
    <t>145 чел</t>
  </si>
  <si>
    <t>количество проживающих</t>
  </si>
  <si>
    <t>итого по дому:</t>
  </si>
  <si>
    <t>прочие работы и услуги</t>
  </si>
  <si>
    <t>1.Телекоммуникация (ОктопусНет), в т.ч.</t>
  </si>
  <si>
    <t>2.Ростелеком, в т.ч.</t>
  </si>
  <si>
    <t>3. Текущий ремонт коммуникаций, проходящих через нежилые помещения</t>
  </si>
  <si>
    <t>200 р/мес</t>
  </si>
  <si>
    <t>сумма, т.р.</t>
  </si>
  <si>
    <t>исполнитель</t>
  </si>
  <si>
    <t>Ресо-Гарантия</t>
  </si>
  <si>
    <t>34 руб/мес</t>
  </si>
  <si>
    <t>490 руб/мес</t>
  </si>
  <si>
    <t>83 руб/мес</t>
  </si>
  <si>
    <t>Шкипера Гека, 15/2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</si>
  <si>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</si>
  <si>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</si>
  <si>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</si>
  <si>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</si>
  <si>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202,3 кв.м</t>
  </si>
  <si>
    <t>3.Коммунальные услуги, всего:</t>
  </si>
  <si>
    <t>в том числе:</t>
  </si>
  <si>
    <t>ХВС на содержание ОИ МКД</t>
  </si>
  <si>
    <t>отведение сочных вод</t>
  </si>
  <si>
    <t>ГВС на содержание ОИ МКД</t>
  </si>
  <si>
    <t>эл.энергия на содержание ОИ МКД</t>
  </si>
  <si>
    <t xml:space="preserve">                       Отчет ООО "Управляющей компании Ленинского района"  за 2018 г.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</si>
  <si>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</si>
  <si>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</si>
  <si>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</si>
  <si>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</si>
  <si>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</si>
  <si>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1684,6 кв.м</t>
  </si>
  <si>
    <t>6002,38 р</t>
  </si>
  <si>
    <t>3. Перечень работ, выполненных по статье " текущий ремонт"  в 2018 году.</t>
  </si>
  <si>
    <t>аварийная замена стояка кв.100, подвал</t>
  </si>
  <si>
    <t>6 п.м</t>
  </si>
  <si>
    <t>ООО Эра</t>
  </si>
  <si>
    <t>восстановление работы лифта со второго этажа</t>
  </si>
  <si>
    <t>Лифт ДВ</t>
  </si>
  <si>
    <t>аварийная замена стояка канализации</t>
  </si>
  <si>
    <t>12 п.м</t>
  </si>
  <si>
    <t>аварийная замена стояков ХГВС по кв. 156, кв162</t>
  </si>
  <si>
    <t>10 п.м</t>
  </si>
  <si>
    <t>Предложение Управляющей компании: ремонт инженерных коммуникаций- частичная замена стояков ХГВС, ремонт системы электроснабжения. Косметический ремонт подъезда. Собственникам необходимо предоставить  протокол с решением общего собрания об использовании средств для формирования плана текущего ремонта на 2019 год.</t>
  </si>
  <si>
    <t>План по статье "Текущий ремонт"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</si>
</sst>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6" fillId="0" borderId="1" xfId="0" applyFont="1" applyBorder="1" applyAlignment="1"/>
    <xf numFmtId="0" fontId="16" fillId="0" borderId="1" xfId="0" applyFont="1" applyBorder="1"/>
    <xf numFmtId="0" fontId="16" fillId="0" borderId="1" xfId="0" applyFont="1" applyFill="1" applyBorder="1" applyAlignment="1"/>
    <xf numFmtId="0" fontId="9" fillId="0" borderId="2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/>
    <xf numFmtId="0" fontId="0" fillId="0" borderId="1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1" xfId="0" applyFont="1" applyBorder="1" applyAlignment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9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7" xfId="0" applyFont="1" applyBorder="1" applyAlignment="1"/>
    <xf numFmtId="0" fontId="6" fillId="0" borderId="8" xfId="0" applyFont="1" applyBorder="1" applyAlignment="1"/>
    <xf numFmtId="0" fontId="9" fillId="0" borderId="2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/>
    <xf numFmtId="0" fontId="9" fillId="0" borderId="8" xfId="0" applyFont="1" applyBorder="1" applyAlignment="1"/>
    <xf numFmtId="16" fontId="3" fillId="0" borderId="2" xfId="0" applyNumberFormat="1" applyFont="1" applyBorder="1" applyAlignment="1"/>
    <xf numFmtId="16" fontId="3" fillId="0" borderId="8" xfId="0" applyNumberFormat="1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2" fontId="9" fillId="0" borderId="1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7" workbookViewId="0">
      <selection activeCell="D60" sqref="D60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152</v>
      </c>
      <c r="C1" s="1"/>
    </row>
    <row r="2" spans="1:4" ht="15" customHeight="1" x14ac:dyDescent="0.25">
      <c r="A2" s="2" t="s">
        <v>54</v>
      </c>
      <c r="C2" s="4"/>
    </row>
    <row r="3" spans="1:4" ht="15.75" x14ac:dyDescent="0.25">
      <c r="B3" s="4" t="s">
        <v>10</v>
      </c>
      <c r="C3" s="24" t="s">
        <v>124</v>
      </c>
    </row>
    <row r="4" spans="1:4" ht="14.25" customHeight="1" x14ac:dyDescent="0.25">
      <c r="A4" s="22" t="s">
        <v>153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55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52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5" t="s">
        <v>12</v>
      </c>
      <c r="D9" s="106"/>
    </row>
    <row r="10" spans="1:4" s="3" customFormat="1" ht="24" customHeight="1" x14ac:dyDescent="0.25">
      <c r="A10" s="12" t="s">
        <v>2</v>
      </c>
      <c r="B10" s="15" t="s">
        <v>13</v>
      </c>
      <c r="C10" s="100" t="s">
        <v>94</v>
      </c>
      <c r="D10" s="101"/>
    </row>
    <row r="11" spans="1:4" s="3" customFormat="1" ht="15" customHeight="1" x14ac:dyDescent="0.25">
      <c r="A11" s="12" t="s">
        <v>3</v>
      </c>
      <c r="B11" s="13" t="s">
        <v>14</v>
      </c>
      <c r="C11" s="105" t="s">
        <v>15</v>
      </c>
      <c r="D11" s="106"/>
    </row>
    <row r="12" spans="1:4" s="3" customFormat="1" ht="15" customHeight="1" x14ac:dyDescent="0.25">
      <c r="A12" s="96">
        <v>5</v>
      </c>
      <c r="B12" s="96" t="s">
        <v>99</v>
      </c>
      <c r="C12" s="64" t="s">
        <v>100</v>
      </c>
      <c r="D12" s="65" t="s">
        <v>101</v>
      </c>
    </row>
    <row r="13" spans="1:4" s="3" customFormat="1" ht="15" customHeight="1" x14ac:dyDescent="0.25">
      <c r="A13" s="96"/>
      <c r="B13" s="96"/>
      <c r="C13" s="64" t="s">
        <v>102</v>
      </c>
      <c r="D13" s="65" t="s">
        <v>103</v>
      </c>
    </row>
    <row r="14" spans="1:4" s="3" customFormat="1" ht="15" customHeight="1" x14ac:dyDescent="0.25">
      <c r="A14" s="96"/>
      <c r="B14" s="96"/>
      <c r="C14" s="64" t="s">
        <v>104</v>
      </c>
      <c r="D14" s="65" t="s">
        <v>105</v>
      </c>
    </row>
    <row r="15" spans="1:4" s="3" customFormat="1" ht="15" customHeight="1" x14ac:dyDescent="0.25">
      <c r="A15" s="96"/>
      <c r="B15" s="96"/>
      <c r="C15" s="64" t="s">
        <v>106</v>
      </c>
      <c r="D15" s="65" t="s">
        <v>107</v>
      </c>
    </row>
    <row r="16" spans="1:4" s="3" customFormat="1" ht="15" customHeight="1" x14ac:dyDescent="0.25">
      <c r="A16" s="96"/>
      <c r="B16" s="96"/>
      <c r="C16" s="64" t="s">
        <v>108</v>
      </c>
      <c r="D16" s="65" t="s">
        <v>109</v>
      </c>
    </row>
    <row r="17" spans="1:5" s="3" customFormat="1" ht="15" customHeight="1" x14ac:dyDescent="0.25">
      <c r="A17" s="96"/>
      <c r="B17" s="96"/>
      <c r="C17" s="64" t="s">
        <v>110</v>
      </c>
      <c r="D17" s="65" t="s">
        <v>111</v>
      </c>
    </row>
    <row r="18" spans="1:5" s="3" customFormat="1" ht="15" customHeight="1" x14ac:dyDescent="0.25">
      <c r="A18" s="96"/>
      <c r="B18" s="96"/>
      <c r="C18" s="66" t="s">
        <v>112</v>
      </c>
      <c r="D18" s="65" t="s">
        <v>113</v>
      </c>
    </row>
    <row r="19" spans="1:5" s="3" customFormat="1" ht="14.25" customHeight="1" x14ac:dyDescent="0.25">
      <c r="A19" s="12" t="s">
        <v>4</v>
      </c>
      <c r="B19" s="13" t="s">
        <v>16</v>
      </c>
      <c r="C19" s="107" t="s">
        <v>115</v>
      </c>
      <c r="D19" s="108"/>
    </row>
    <row r="20" spans="1:5" s="3" customFormat="1" x14ac:dyDescent="0.25">
      <c r="A20" s="12" t="s">
        <v>5</v>
      </c>
      <c r="B20" s="13" t="s">
        <v>17</v>
      </c>
      <c r="C20" s="109" t="s">
        <v>60</v>
      </c>
      <c r="D20" s="110"/>
    </row>
    <row r="21" spans="1:5" s="3" customFormat="1" ht="16.5" customHeight="1" x14ac:dyDescent="0.25">
      <c r="A21" s="12" t="s">
        <v>6</v>
      </c>
      <c r="B21" s="13" t="s">
        <v>18</v>
      </c>
      <c r="C21" s="100" t="s">
        <v>19</v>
      </c>
      <c r="D21" s="101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2" t="s">
        <v>26</v>
      </c>
      <c r="B26" s="103"/>
      <c r="C26" s="103"/>
      <c r="D26" s="104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116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117</v>
      </c>
      <c r="C30" s="6" t="s">
        <v>118</v>
      </c>
      <c r="D30" s="10" t="s">
        <v>119</v>
      </c>
      <c r="E30" t="s">
        <v>93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125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53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97">
        <v>1986</v>
      </c>
      <c r="D40" s="98"/>
    </row>
    <row r="41" spans="1:4" x14ac:dyDescent="0.25">
      <c r="A41" s="7">
        <v>2</v>
      </c>
      <c r="B41" s="6" t="s">
        <v>37</v>
      </c>
      <c r="C41" s="97" t="s">
        <v>121</v>
      </c>
      <c r="D41" s="98"/>
    </row>
    <row r="42" spans="1:4" ht="15" customHeight="1" x14ac:dyDescent="0.25">
      <c r="A42" s="7">
        <v>3</v>
      </c>
      <c r="B42" s="6" t="s">
        <v>38</v>
      </c>
      <c r="C42" s="97" t="s">
        <v>96</v>
      </c>
      <c r="D42" s="99"/>
    </row>
    <row r="43" spans="1:4" x14ac:dyDescent="0.25">
      <c r="A43" s="7">
        <v>4</v>
      </c>
      <c r="B43" s="6" t="s">
        <v>36</v>
      </c>
      <c r="C43" s="97" t="s">
        <v>122</v>
      </c>
      <c r="D43" s="99"/>
    </row>
    <row r="44" spans="1:4" x14ac:dyDescent="0.25">
      <c r="A44" s="7">
        <v>5</v>
      </c>
      <c r="B44" s="6" t="s">
        <v>39</v>
      </c>
      <c r="C44" s="97" t="s">
        <v>97</v>
      </c>
      <c r="D44" s="99"/>
    </row>
    <row r="45" spans="1:4" x14ac:dyDescent="0.25">
      <c r="A45" s="7">
        <v>6</v>
      </c>
      <c r="B45" s="6" t="s">
        <v>40</v>
      </c>
      <c r="C45" s="97">
        <v>4535.8</v>
      </c>
      <c r="D45" s="98"/>
    </row>
    <row r="46" spans="1:4" ht="15" customHeight="1" x14ac:dyDescent="0.25">
      <c r="A46" s="7">
        <v>7</v>
      </c>
      <c r="B46" s="6" t="s">
        <v>41</v>
      </c>
      <c r="C46" s="97" t="s">
        <v>145</v>
      </c>
      <c r="D46" s="98"/>
    </row>
    <row r="47" spans="1:4" x14ac:dyDescent="0.25">
      <c r="A47" s="7">
        <v>8</v>
      </c>
      <c r="B47" s="6" t="s">
        <v>42</v>
      </c>
      <c r="C47" s="97" t="s">
        <v>158</v>
      </c>
      <c r="D47" s="98"/>
    </row>
    <row r="48" spans="1:4" x14ac:dyDescent="0.25">
      <c r="A48" s="7">
        <v>9</v>
      </c>
      <c r="B48" s="6" t="s">
        <v>127</v>
      </c>
      <c r="C48" s="97" t="s">
        <v>126</v>
      </c>
      <c r="D48" s="98"/>
    </row>
    <row r="49" spans="1:4" x14ac:dyDescent="0.25">
      <c r="A49" s="71"/>
      <c r="B49" s="6" t="s">
        <v>95</v>
      </c>
      <c r="C49" s="71" t="s">
        <v>120</v>
      </c>
      <c r="D49" s="71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8">
    <mergeCell ref="C48:D48"/>
    <mergeCell ref="C9:D9"/>
    <mergeCell ref="C10:D10"/>
    <mergeCell ref="C11:D11"/>
    <mergeCell ref="C19:D19"/>
    <mergeCell ref="C20:D20"/>
    <mergeCell ref="A12:A18"/>
    <mergeCell ref="B12:B18"/>
    <mergeCell ref="C45:D45"/>
    <mergeCell ref="C46:D46"/>
    <mergeCell ref="C47:D47"/>
    <mergeCell ref="C44:D44"/>
    <mergeCell ref="C21:D21"/>
    <mergeCell ref="A26:D26"/>
    <mergeCell ref="C40:D40"/>
    <mergeCell ref="C41:D41"/>
    <mergeCell ref="C42:D42"/>
    <mergeCell ref="C43:D43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topLeftCell="A42" workbookViewId="0">
      <selection activeCell="I88" sqref="I88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10.42578125" customWidth="1"/>
    <col min="8" max="8" width="11.85546875" customWidth="1"/>
  </cols>
  <sheetData>
    <row r="1" spans="1:8" x14ac:dyDescent="0.25">
      <c r="A1" s="4" t="s">
        <v>144</v>
      </c>
      <c r="B1"/>
      <c r="C1" s="42"/>
      <c r="D1" s="42"/>
    </row>
    <row r="2" spans="1:8" ht="13.5" customHeight="1" x14ac:dyDescent="0.25">
      <c r="A2" s="4" t="s">
        <v>154</v>
      </c>
      <c r="B2"/>
      <c r="C2" s="42"/>
      <c r="D2" s="42"/>
    </row>
    <row r="3" spans="1:8" ht="56.25" customHeight="1" x14ac:dyDescent="0.25">
      <c r="A3" s="146" t="s">
        <v>67</v>
      </c>
      <c r="B3" s="147"/>
      <c r="C3" s="43" t="s">
        <v>68</v>
      </c>
      <c r="D3" s="32" t="s">
        <v>69</v>
      </c>
      <c r="E3" s="32" t="s">
        <v>70</v>
      </c>
      <c r="F3" s="32" t="s">
        <v>71</v>
      </c>
      <c r="G3" s="44" t="s">
        <v>72</v>
      </c>
      <c r="H3" s="32" t="s">
        <v>73</v>
      </c>
    </row>
    <row r="4" spans="1:8" ht="24.75" customHeight="1" x14ac:dyDescent="0.25">
      <c r="A4" s="120" t="s">
        <v>155</v>
      </c>
      <c r="B4" s="121"/>
      <c r="C4" s="43"/>
      <c r="D4" s="32">
        <v>603.65</v>
      </c>
      <c r="E4" s="32"/>
      <c r="F4" s="32"/>
      <c r="G4" s="44"/>
      <c r="H4" s="32"/>
    </row>
    <row r="5" spans="1:8" ht="19.5" customHeight="1" x14ac:dyDescent="0.25">
      <c r="A5" s="76" t="s">
        <v>142</v>
      </c>
      <c r="B5" s="77"/>
      <c r="C5" s="43"/>
      <c r="D5" s="32">
        <v>776.25</v>
      </c>
      <c r="E5" s="32"/>
      <c r="F5" s="32"/>
      <c r="G5" s="44"/>
      <c r="H5" s="32"/>
    </row>
    <row r="6" spans="1:8" ht="21" customHeight="1" x14ac:dyDescent="0.25">
      <c r="A6" s="76" t="s">
        <v>143</v>
      </c>
      <c r="B6" s="77"/>
      <c r="C6" s="43"/>
      <c r="D6" s="32">
        <v>-172.6</v>
      </c>
      <c r="E6" s="32"/>
      <c r="F6" s="32"/>
      <c r="G6" s="44"/>
      <c r="H6" s="32"/>
    </row>
    <row r="7" spans="1:8" ht="20.25" customHeight="1" x14ac:dyDescent="0.25">
      <c r="A7" s="122" t="s">
        <v>156</v>
      </c>
      <c r="B7" s="123"/>
      <c r="C7" s="123"/>
      <c r="D7" s="123"/>
      <c r="E7" s="123"/>
      <c r="F7" s="123"/>
      <c r="G7" s="123"/>
      <c r="H7" s="124"/>
    </row>
    <row r="8" spans="1:8" ht="17.25" customHeight="1" x14ac:dyDescent="0.25">
      <c r="A8" s="146" t="s">
        <v>74</v>
      </c>
      <c r="B8" s="147"/>
      <c r="C8" s="36">
        <v>21.13</v>
      </c>
      <c r="D8" s="33">
        <v>-153.63</v>
      </c>
      <c r="E8" s="33">
        <f>E12+E15+E18+E21+E24+E27</f>
        <v>1130.1600000000001</v>
      </c>
      <c r="F8" s="33">
        <f>F12+F15+F18+F21+F24+F27</f>
        <v>1088.57</v>
      </c>
      <c r="G8" s="33">
        <f>G12+G15+G18+G21+G24+G27</f>
        <v>1088.57</v>
      </c>
      <c r="H8" s="95">
        <f>F8-E8+D8</f>
        <v>-195.22000000000014</v>
      </c>
    </row>
    <row r="9" spans="1:8" x14ac:dyDescent="0.25">
      <c r="A9" s="45" t="s">
        <v>75</v>
      </c>
      <c r="B9" s="46"/>
      <c r="C9" s="7">
        <v>19.02</v>
      </c>
      <c r="D9" s="7">
        <f>D8-D10</f>
        <v>-138.26999999999998</v>
      </c>
      <c r="E9" s="95">
        <f>E8-E10</f>
        <v>1017.144</v>
      </c>
      <c r="F9" s="95">
        <f>F8-F10</f>
        <v>979.71299999999997</v>
      </c>
      <c r="G9" s="7">
        <f>G8-G10</f>
        <v>979.70999999999992</v>
      </c>
      <c r="H9" s="95">
        <f>F9-E9+D9</f>
        <v>-175.70100000000002</v>
      </c>
    </row>
    <row r="10" spans="1:8" x14ac:dyDescent="0.25">
      <c r="A10" s="144" t="s">
        <v>76</v>
      </c>
      <c r="B10" s="145"/>
      <c r="C10" s="7">
        <v>2.11</v>
      </c>
      <c r="D10" s="7">
        <v>-15.36</v>
      </c>
      <c r="E10" s="95">
        <f>E8*10%</f>
        <v>113.01600000000002</v>
      </c>
      <c r="F10" s="95">
        <f>F8*10%</f>
        <v>108.857</v>
      </c>
      <c r="G10" s="7">
        <v>108.86</v>
      </c>
      <c r="H10" s="95">
        <f>F10-E10+D10</f>
        <v>-19.51900000000002</v>
      </c>
    </row>
    <row r="11" spans="1:8" ht="12.75" customHeight="1" x14ac:dyDescent="0.25">
      <c r="A11" s="122" t="s">
        <v>77</v>
      </c>
      <c r="B11" s="123"/>
      <c r="C11" s="123"/>
      <c r="D11" s="123"/>
      <c r="E11" s="123"/>
      <c r="F11" s="123"/>
      <c r="G11" s="123"/>
      <c r="H11" s="124"/>
    </row>
    <row r="12" spans="1:8" ht="15" customHeight="1" x14ac:dyDescent="0.25">
      <c r="A12" s="149" t="s">
        <v>56</v>
      </c>
      <c r="B12" s="150"/>
      <c r="C12" s="36">
        <v>5.65</v>
      </c>
      <c r="D12" s="94">
        <v>-39.57</v>
      </c>
      <c r="E12" s="33">
        <v>306.37</v>
      </c>
      <c r="F12" s="33">
        <v>296.08</v>
      </c>
      <c r="G12" s="33">
        <v>296.08</v>
      </c>
      <c r="H12" s="95">
        <f t="shared" ref="H12:H30" si="0">F12-E12+D12</f>
        <v>-49.860000000000021</v>
      </c>
    </row>
    <row r="13" spans="1:8" x14ac:dyDescent="0.25">
      <c r="A13" s="45" t="s">
        <v>75</v>
      </c>
      <c r="B13" s="46"/>
      <c r="C13" s="7">
        <v>5.08</v>
      </c>
      <c r="D13" s="95">
        <f>D12-D14</f>
        <v>-35.613</v>
      </c>
      <c r="E13" s="95">
        <f>E12-E14</f>
        <v>275.733</v>
      </c>
      <c r="F13" s="95">
        <f>F12-F14</f>
        <v>266.47199999999998</v>
      </c>
      <c r="G13" s="95">
        <f>G12-G14</f>
        <v>266.47199999999998</v>
      </c>
      <c r="H13" s="95">
        <f t="shared" si="0"/>
        <v>-44.874000000000024</v>
      </c>
    </row>
    <row r="14" spans="1:8" x14ac:dyDescent="0.25">
      <c r="A14" s="144" t="s">
        <v>76</v>
      </c>
      <c r="B14" s="145"/>
      <c r="C14" s="7">
        <v>0.56999999999999995</v>
      </c>
      <c r="D14" s="95">
        <f>D12*10%</f>
        <v>-3.9570000000000003</v>
      </c>
      <c r="E14" s="95">
        <f>E12*10%</f>
        <v>30.637</v>
      </c>
      <c r="F14" s="95">
        <f>F12*10%</f>
        <v>29.608000000000001</v>
      </c>
      <c r="G14" s="95">
        <f>G12*10%</f>
        <v>29.608000000000001</v>
      </c>
      <c r="H14" s="95">
        <f t="shared" si="0"/>
        <v>-4.9860000000000007</v>
      </c>
    </row>
    <row r="15" spans="1:8" ht="23.25" customHeight="1" x14ac:dyDescent="0.25">
      <c r="A15" s="149" t="s">
        <v>45</v>
      </c>
      <c r="B15" s="150"/>
      <c r="C15" s="36">
        <v>3.45</v>
      </c>
      <c r="D15" s="94">
        <v>-25.08</v>
      </c>
      <c r="E15" s="33">
        <v>187.07</v>
      </c>
      <c r="F15" s="33">
        <v>180.8</v>
      </c>
      <c r="G15" s="33">
        <v>180.8</v>
      </c>
      <c r="H15" s="95">
        <f t="shared" si="0"/>
        <v>-31.34999999999998</v>
      </c>
    </row>
    <row r="16" spans="1:8" x14ac:dyDescent="0.25">
      <c r="A16" s="45" t="s">
        <v>75</v>
      </c>
      <c r="B16" s="46"/>
      <c r="C16" s="7">
        <v>3.1</v>
      </c>
      <c r="D16" s="95">
        <f>D15-D17</f>
        <v>-22.571999999999999</v>
      </c>
      <c r="E16" s="95">
        <f>E15-E17</f>
        <v>168.363</v>
      </c>
      <c r="F16" s="95">
        <f>F15-F17</f>
        <v>162.72</v>
      </c>
      <c r="G16" s="95">
        <f>G15-G17</f>
        <v>162.72</v>
      </c>
      <c r="H16" s="95">
        <f t="shared" si="0"/>
        <v>-28.215</v>
      </c>
    </row>
    <row r="17" spans="1:8" ht="15" customHeight="1" x14ac:dyDescent="0.25">
      <c r="A17" s="144" t="s">
        <v>76</v>
      </c>
      <c r="B17" s="145"/>
      <c r="C17" s="7">
        <v>0.35</v>
      </c>
      <c r="D17" s="95">
        <f>D15*10%</f>
        <v>-2.508</v>
      </c>
      <c r="E17" s="95">
        <f>E15*10%</f>
        <v>18.707000000000001</v>
      </c>
      <c r="F17" s="95">
        <f>F15*10%</f>
        <v>18.080000000000002</v>
      </c>
      <c r="G17" s="95">
        <f>G15*10%</f>
        <v>18.080000000000002</v>
      </c>
      <c r="H17" s="95">
        <f t="shared" si="0"/>
        <v>-3.1349999999999989</v>
      </c>
    </row>
    <row r="18" spans="1:8" ht="14.25" customHeight="1" x14ac:dyDescent="0.25">
      <c r="A18" s="149" t="s">
        <v>57</v>
      </c>
      <c r="B18" s="150"/>
      <c r="C18" s="43">
        <v>2.37</v>
      </c>
      <c r="D18" s="94">
        <v>-14.44</v>
      </c>
      <c r="E18" s="33">
        <v>128.51</v>
      </c>
      <c r="F18" s="33">
        <v>124.2</v>
      </c>
      <c r="G18" s="33">
        <v>124.2</v>
      </c>
      <c r="H18" s="95">
        <f t="shared" si="0"/>
        <v>-18.749999999999986</v>
      </c>
    </row>
    <row r="19" spans="1:8" ht="13.5" customHeight="1" x14ac:dyDescent="0.25">
      <c r="A19" s="45" t="s">
        <v>75</v>
      </c>
      <c r="B19" s="46"/>
      <c r="C19" s="7">
        <v>2.13</v>
      </c>
      <c r="D19" s="95">
        <f>D18-D20</f>
        <v>-12.995999999999999</v>
      </c>
      <c r="E19" s="95">
        <f>E18-E20</f>
        <v>115.65899999999999</v>
      </c>
      <c r="F19" s="95">
        <f>F18-F20</f>
        <v>111.78</v>
      </c>
      <c r="G19" s="95">
        <f>G18-G20</f>
        <v>111.78</v>
      </c>
      <c r="H19" s="95">
        <f t="shared" si="0"/>
        <v>-16.874999999999989</v>
      </c>
    </row>
    <row r="20" spans="1:8" ht="15" customHeight="1" x14ac:dyDescent="0.25">
      <c r="A20" s="144" t="s">
        <v>76</v>
      </c>
      <c r="B20" s="145"/>
      <c r="C20" s="7">
        <v>0.24</v>
      </c>
      <c r="D20" s="95">
        <f>D18*10%</f>
        <v>-1.444</v>
      </c>
      <c r="E20" s="95">
        <f>E18*10%</f>
        <v>12.850999999999999</v>
      </c>
      <c r="F20" s="95">
        <f>F18*10%</f>
        <v>12.420000000000002</v>
      </c>
      <c r="G20" s="95">
        <f>G18*10%</f>
        <v>12.420000000000002</v>
      </c>
      <c r="H20" s="95">
        <f t="shared" si="0"/>
        <v>-1.8749999999999973</v>
      </c>
    </row>
    <row r="21" spans="1:8" ht="15" customHeight="1" x14ac:dyDescent="0.25">
      <c r="A21" s="149" t="s">
        <v>58</v>
      </c>
      <c r="B21" s="150"/>
      <c r="C21" s="35">
        <v>1.1100000000000001</v>
      </c>
      <c r="D21" s="95">
        <v>-8.5</v>
      </c>
      <c r="E21" s="7">
        <v>60.19</v>
      </c>
      <c r="F21" s="7">
        <v>58.17</v>
      </c>
      <c r="G21" s="7">
        <v>58.17</v>
      </c>
      <c r="H21" s="95">
        <f t="shared" si="0"/>
        <v>-10.519999999999996</v>
      </c>
    </row>
    <row r="22" spans="1:8" ht="14.25" customHeight="1" x14ac:dyDescent="0.25">
      <c r="A22" s="45" t="s">
        <v>75</v>
      </c>
      <c r="B22" s="46"/>
      <c r="C22" s="7">
        <v>1</v>
      </c>
      <c r="D22" s="95">
        <f>D21-D23</f>
        <v>-7.65</v>
      </c>
      <c r="E22" s="95">
        <f>E21-E23</f>
        <v>54.170999999999999</v>
      </c>
      <c r="F22" s="95">
        <f>F21-F23</f>
        <v>52.353000000000002</v>
      </c>
      <c r="G22" s="95">
        <f>G21-G23</f>
        <v>52.353000000000002</v>
      </c>
      <c r="H22" s="95">
        <f t="shared" si="0"/>
        <v>-9.4679999999999982</v>
      </c>
    </row>
    <row r="23" spans="1:8" ht="14.25" customHeight="1" x14ac:dyDescent="0.25">
      <c r="A23" s="144" t="s">
        <v>76</v>
      </c>
      <c r="B23" s="145"/>
      <c r="C23" s="7">
        <v>0.11</v>
      </c>
      <c r="D23" s="95">
        <f>D21*10%</f>
        <v>-0.85000000000000009</v>
      </c>
      <c r="E23" s="95">
        <f>E21*10%</f>
        <v>6.0190000000000001</v>
      </c>
      <c r="F23" s="95">
        <f>F21*10%</f>
        <v>5.8170000000000002</v>
      </c>
      <c r="G23" s="95">
        <f>G21*10%</f>
        <v>5.8170000000000002</v>
      </c>
      <c r="H23" s="95">
        <f t="shared" si="0"/>
        <v>-1.052</v>
      </c>
    </row>
    <row r="24" spans="1:8" ht="14.25" customHeight="1" x14ac:dyDescent="0.25">
      <c r="A24" s="10" t="s">
        <v>46</v>
      </c>
      <c r="B24" s="47"/>
      <c r="C24" s="35">
        <v>4.3600000000000003</v>
      </c>
      <c r="D24" s="95">
        <v>-30.36</v>
      </c>
      <c r="E24" s="7">
        <v>234.8</v>
      </c>
      <c r="F24" s="7">
        <v>223.59</v>
      </c>
      <c r="G24" s="7">
        <v>223.59</v>
      </c>
      <c r="H24" s="95">
        <f t="shared" si="0"/>
        <v>-41.570000000000007</v>
      </c>
    </row>
    <row r="25" spans="1:8" ht="14.25" customHeight="1" x14ac:dyDescent="0.25">
      <c r="A25" s="45" t="s">
        <v>75</v>
      </c>
      <c r="B25" s="46"/>
      <c r="C25" s="7">
        <v>3.92</v>
      </c>
      <c r="D25" s="95">
        <f>D24-D26</f>
        <v>-27.323999999999998</v>
      </c>
      <c r="E25" s="95">
        <f>E24-E26</f>
        <v>211.32</v>
      </c>
      <c r="F25" s="95">
        <f>F24-F26</f>
        <v>201.23099999999999</v>
      </c>
      <c r="G25" s="95">
        <f>G24-G26</f>
        <v>201.23099999999999</v>
      </c>
      <c r="H25" s="95">
        <f t="shared" si="0"/>
        <v>-37.412999999999997</v>
      </c>
    </row>
    <row r="26" spans="1:8" x14ac:dyDescent="0.25">
      <c r="A26" s="144" t="s">
        <v>76</v>
      </c>
      <c r="B26" s="145"/>
      <c r="C26" s="7">
        <v>0.44</v>
      </c>
      <c r="D26" s="95">
        <f>D24*10%</f>
        <v>-3.036</v>
      </c>
      <c r="E26" s="95">
        <f>E24*10%</f>
        <v>23.480000000000004</v>
      </c>
      <c r="F26" s="95">
        <f>F24*10%</f>
        <v>22.359000000000002</v>
      </c>
      <c r="G26" s="95">
        <f>G24*10%</f>
        <v>22.359000000000002</v>
      </c>
      <c r="H26" s="95">
        <f t="shared" si="0"/>
        <v>-4.1570000000000018</v>
      </c>
    </row>
    <row r="27" spans="1:8" ht="14.25" customHeight="1" x14ac:dyDescent="0.25">
      <c r="A27" s="134" t="s">
        <v>47</v>
      </c>
      <c r="B27" s="135"/>
      <c r="C27" s="153">
        <v>4.1900000000000004</v>
      </c>
      <c r="D27" s="155">
        <v>-35.68</v>
      </c>
      <c r="E27" s="151">
        <v>213.22</v>
      </c>
      <c r="F27" s="151">
        <v>205.73</v>
      </c>
      <c r="G27" s="151">
        <v>205.73</v>
      </c>
      <c r="H27" s="95">
        <f t="shared" si="0"/>
        <v>-43.170000000000009</v>
      </c>
    </row>
    <row r="28" spans="1:8" ht="0.75" hidden="1" customHeight="1" x14ac:dyDescent="0.25">
      <c r="A28" s="136"/>
      <c r="B28" s="137"/>
      <c r="C28" s="154"/>
      <c r="D28" s="156"/>
      <c r="E28" s="152"/>
      <c r="F28" s="152"/>
      <c r="G28" s="152"/>
      <c r="H28" s="95">
        <f t="shared" si="0"/>
        <v>0</v>
      </c>
    </row>
    <row r="29" spans="1:8" x14ac:dyDescent="0.25">
      <c r="A29" s="45" t="s">
        <v>75</v>
      </c>
      <c r="B29" s="46"/>
      <c r="C29" s="7">
        <v>3.77</v>
      </c>
      <c r="D29" s="95">
        <f>D27-D30</f>
        <v>-32.11</v>
      </c>
      <c r="E29" s="95">
        <f>E27-E30</f>
        <v>191.9</v>
      </c>
      <c r="F29" s="95">
        <f>F27-F30</f>
        <v>185.16</v>
      </c>
      <c r="G29" s="95">
        <f>G27-G30</f>
        <v>185.16</v>
      </c>
      <c r="H29" s="95">
        <f t="shared" si="0"/>
        <v>-38.850000000000009</v>
      </c>
    </row>
    <row r="30" spans="1:8" x14ac:dyDescent="0.25">
      <c r="A30" s="144" t="s">
        <v>76</v>
      </c>
      <c r="B30" s="145"/>
      <c r="C30" s="7">
        <v>0.42</v>
      </c>
      <c r="D30" s="95">
        <v>-3.57</v>
      </c>
      <c r="E30" s="95">
        <v>21.32</v>
      </c>
      <c r="F30" s="95">
        <v>20.57</v>
      </c>
      <c r="G30" s="95">
        <v>20.57</v>
      </c>
      <c r="H30" s="95">
        <f t="shared" si="0"/>
        <v>-4.32</v>
      </c>
    </row>
    <row r="31" spans="1:8" ht="9.75" customHeight="1" x14ac:dyDescent="0.25">
      <c r="A31" s="61"/>
      <c r="B31" s="62"/>
      <c r="C31" s="7"/>
      <c r="D31" s="7"/>
      <c r="E31" s="7"/>
      <c r="F31" s="7"/>
      <c r="G31" s="59"/>
      <c r="H31" s="95"/>
    </row>
    <row r="32" spans="1:8" ht="15.75" customHeight="1" x14ac:dyDescent="0.25">
      <c r="A32" s="146" t="s">
        <v>48</v>
      </c>
      <c r="B32" s="147"/>
      <c r="C32" s="35">
        <v>7.8</v>
      </c>
      <c r="D32" s="35">
        <v>691.34</v>
      </c>
      <c r="E32" s="35">
        <v>419.2</v>
      </c>
      <c r="F32" s="35">
        <v>404.51</v>
      </c>
      <c r="G32" s="67">
        <f>G33+G34</f>
        <v>134.71</v>
      </c>
      <c r="H32" s="167">
        <f>F32-E32+D32+F32-G32</f>
        <v>946.45</v>
      </c>
    </row>
    <row r="33" spans="1:8" ht="15" customHeight="1" x14ac:dyDescent="0.25">
      <c r="A33" s="45" t="s">
        <v>78</v>
      </c>
      <c r="B33" s="46"/>
      <c r="C33" s="7">
        <v>7.02</v>
      </c>
      <c r="D33" s="7">
        <v>690.53</v>
      </c>
      <c r="E33" s="95">
        <f>E32-E34</f>
        <v>377.28</v>
      </c>
      <c r="F33" s="95">
        <f>F32-F34</f>
        <v>364.05899999999997</v>
      </c>
      <c r="G33" s="60">
        <v>94.26</v>
      </c>
      <c r="H33" s="167">
        <f>F33-E33+D33+F33-G33</f>
        <v>947.10799999999995</v>
      </c>
    </row>
    <row r="34" spans="1:8" ht="14.25" customHeight="1" x14ac:dyDescent="0.25">
      <c r="A34" s="144" t="s">
        <v>76</v>
      </c>
      <c r="B34" s="145"/>
      <c r="C34" s="7">
        <v>0.78</v>
      </c>
      <c r="D34" s="7">
        <v>0.81</v>
      </c>
      <c r="E34" s="95">
        <f>E32*10%</f>
        <v>41.92</v>
      </c>
      <c r="F34" s="95">
        <f>F32*10%</f>
        <v>40.451000000000001</v>
      </c>
      <c r="G34" s="7">
        <v>40.450000000000003</v>
      </c>
      <c r="H34" s="167">
        <f>F34-E34+D34+F34-G34</f>
        <v>-0.65800000000000125</v>
      </c>
    </row>
    <row r="35" spans="1:8" ht="14.25" customHeight="1" x14ac:dyDescent="0.25">
      <c r="A35" s="92"/>
      <c r="B35" s="93"/>
      <c r="C35" s="7"/>
      <c r="D35" s="7"/>
      <c r="E35" s="7"/>
      <c r="F35" s="7"/>
      <c r="G35" s="91"/>
      <c r="H35" s="35"/>
    </row>
    <row r="36" spans="1:8" ht="14.25" customHeight="1" x14ac:dyDescent="0.25">
      <c r="A36" s="127" t="s">
        <v>146</v>
      </c>
      <c r="B36" s="148"/>
      <c r="C36" s="35"/>
      <c r="D36" s="35">
        <v>-18.97</v>
      </c>
      <c r="E36" s="35">
        <f>E38+E39+E40+E41</f>
        <v>177.35</v>
      </c>
      <c r="F36" s="35">
        <f>F38+F39+F40+F41</f>
        <v>165.24</v>
      </c>
      <c r="G36" s="67">
        <v>165.24</v>
      </c>
      <c r="H36" s="35">
        <f t="shared" ref="H36:H41" si="1">F36-E36+D36+F36-G36</f>
        <v>-31.079999999999984</v>
      </c>
    </row>
    <row r="37" spans="1:8" ht="14.25" customHeight="1" x14ac:dyDescent="0.25">
      <c r="A37" s="45" t="s">
        <v>147</v>
      </c>
      <c r="B37" s="46"/>
      <c r="C37" s="7"/>
      <c r="D37" s="7"/>
      <c r="E37" s="7"/>
      <c r="F37" s="7"/>
      <c r="G37" s="90"/>
      <c r="H37" s="35"/>
    </row>
    <row r="38" spans="1:8" ht="14.25" customHeight="1" x14ac:dyDescent="0.25">
      <c r="A38" s="138" t="s">
        <v>148</v>
      </c>
      <c r="B38" s="139"/>
      <c r="C38" s="7"/>
      <c r="D38" s="7">
        <v>-0.62</v>
      </c>
      <c r="E38" s="7">
        <v>5.65</v>
      </c>
      <c r="F38" s="7">
        <v>5.29</v>
      </c>
      <c r="G38" s="7">
        <v>5.29</v>
      </c>
      <c r="H38" s="7">
        <f t="shared" si="1"/>
        <v>-0.98000000000000043</v>
      </c>
    </row>
    <row r="39" spans="1:8" ht="14.25" customHeight="1" x14ac:dyDescent="0.25">
      <c r="A39" s="138" t="s">
        <v>150</v>
      </c>
      <c r="B39" s="139"/>
      <c r="C39" s="7"/>
      <c r="D39" s="7">
        <v>-2.52</v>
      </c>
      <c r="E39" s="7">
        <v>23.76</v>
      </c>
      <c r="F39" s="7">
        <v>22.36</v>
      </c>
      <c r="G39" s="7">
        <v>22.36</v>
      </c>
      <c r="H39" s="7">
        <f t="shared" si="1"/>
        <v>-3.9200000000000017</v>
      </c>
    </row>
    <row r="40" spans="1:8" ht="14.25" customHeight="1" x14ac:dyDescent="0.25">
      <c r="A40" s="138" t="s">
        <v>151</v>
      </c>
      <c r="B40" s="139"/>
      <c r="C40" s="7"/>
      <c r="D40" s="7">
        <v>-15.42</v>
      </c>
      <c r="E40" s="7">
        <v>142.53</v>
      </c>
      <c r="F40" s="7">
        <v>132.61000000000001</v>
      </c>
      <c r="G40" s="7">
        <v>132.61000000000001</v>
      </c>
      <c r="H40" s="7">
        <f t="shared" si="1"/>
        <v>-25.339999999999989</v>
      </c>
    </row>
    <row r="41" spans="1:8" ht="14.25" customHeight="1" x14ac:dyDescent="0.25">
      <c r="A41" s="138" t="s">
        <v>149</v>
      </c>
      <c r="B41" s="139"/>
      <c r="C41" s="7"/>
      <c r="D41" s="7">
        <v>-0.41</v>
      </c>
      <c r="E41" s="7">
        <v>5.41</v>
      </c>
      <c r="F41" s="7">
        <v>4.9800000000000004</v>
      </c>
      <c r="G41" s="7">
        <v>4.9800000000000004</v>
      </c>
      <c r="H41" s="7">
        <f t="shared" si="1"/>
        <v>-0.83999999999999986</v>
      </c>
    </row>
    <row r="42" spans="1:8" ht="12.75" customHeight="1" x14ac:dyDescent="0.25">
      <c r="A42" s="116" t="s">
        <v>128</v>
      </c>
      <c r="B42" s="117"/>
      <c r="C42" s="7"/>
      <c r="D42" s="7"/>
      <c r="E42" s="35">
        <f>E8+E32+E36</f>
        <v>1726.71</v>
      </c>
      <c r="F42" s="35">
        <f t="shared" ref="F42:G42" si="2">F8+F32+F36</f>
        <v>1658.32</v>
      </c>
      <c r="G42" s="35">
        <f t="shared" si="2"/>
        <v>1388.52</v>
      </c>
      <c r="H42" s="7"/>
    </row>
    <row r="43" spans="1:8" ht="12" customHeight="1" x14ac:dyDescent="0.25">
      <c r="A43" s="140" t="s">
        <v>129</v>
      </c>
      <c r="B43" s="141"/>
      <c r="C43" s="7"/>
      <c r="D43" s="7"/>
      <c r="E43" s="7"/>
      <c r="F43" s="7"/>
      <c r="G43" s="69"/>
      <c r="H43" s="7"/>
    </row>
    <row r="44" spans="1:8" ht="12.75" customHeight="1" x14ac:dyDescent="0.25">
      <c r="A44" s="140" t="s">
        <v>130</v>
      </c>
      <c r="B44" s="141"/>
      <c r="C44" s="7" t="s">
        <v>133</v>
      </c>
      <c r="D44" s="7">
        <v>6.5</v>
      </c>
      <c r="E44" s="7">
        <v>2.4</v>
      </c>
      <c r="F44" s="7">
        <v>2.4</v>
      </c>
      <c r="G44" s="63">
        <v>0.4</v>
      </c>
      <c r="H44" s="35">
        <f t="shared" ref="H44:H54" si="3">F44-E44+D44+F44-G44</f>
        <v>8.5</v>
      </c>
    </row>
    <row r="45" spans="1:8" ht="14.25" customHeight="1" x14ac:dyDescent="0.25">
      <c r="A45" s="142" t="s">
        <v>76</v>
      </c>
      <c r="B45" s="143"/>
      <c r="C45" s="7" t="s">
        <v>137</v>
      </c>
      <c r="D45" s="7">
        <v>0</v>
      </c>
      <c r="E45" s="7">
        <v>0.4</v>
      </c>
      <c r="F45" s="7">
        <v>0.4</v>
      </c>
      <c r="G45" s="63">
        <v>0.4</v>
      </c>
      <c r="H45" s="35">
        <f t="shared" si="3"/>
        <v>0</v>
      </c>
    </row>
    <row r="46" spans="1:8" ht="15" hidden="1" customHeight="1" x14ac:dyDescent="0.25">
      <c r="A46" s="114" t="s">
        <v>49</v>
      </c>
      <c r="B46" s="115"/>
      <c r="C46" s="7"/>
      <c r="D46" s="7"/>
      <c r="E46" s="7"/>
      <c r="F46" s="7"/>
      <c r="G46" s="63"/>
      <c r="H46" s="35">
        <f t="shared" si="3"/>
        <v>0</v>
      </c>
    </row>
    <row r="47" spans="1:8" ht="15.75" customHeight="1" x14ac:dyDescent="0.25">
      <c r="A47" s="140" t="s">
        <v>131</v>
      </c>
      <c r="B47" s="141"/>
      <c r="C47" s="7" t="s">
        <v>138</v>
      </c>
      <c r="D47" s="7">
        <v>12.2</v>
      </c>
      <c r="E47" s="7">
        <v>5.88</v>
      </c>
      <c r="F47" s="7">
        <v>5.88</v>
      </c>
      <c r="G47" s="63">
        <v>1</v>
      </c>
      <c r="H47" s="35">
        <f t="shared" si="3"/>
        <v>17.079999999999998</v>
      </c>
    </row>
    <row r="48" spans="1:8" ht="16.5" customHeight="1" x14ac:dyDescent="0.25">
      <c r="A48" s="114" t="s">
        <v>76</v>
      </c>
      <c r="B48" s="115"/>
      <c r="C48" s="7" t="s">
        <v>139</v>
      </c>
      <c r="D48" s="7">
        <v>0</v>
      </c>
      <c r="E48" s="7">
        <v>1</v>
      </c>
      <c r="F48" s="7">
        <v>1</v>
      </c>
      <c r="G48" s="59">
        <v>1</v>
      </c>
      <c r="H48" s="35">
        <f t="shared" si="3"/>
        <v>0</v>
      </c>
    </row>
    <row r="49" spans="1:8" ht="9.75" hidden="1" customHeight="1" x14ac:dyDescent="0.25">
      <c r="A49" s="74"/>
      <c r="B49" s="75"/>
      <c r="C49" s="72"/>
      <c r="D49" s="72"/>
      <c r="E49" s="72"/>
      <c r="F49" s="72"/>
      <c r="G49" s="73"/>
      <c r="H49" s="72"/>
    </row>
    <row r="50" spans="1:8" ht="0.75" hidden="1" customHeight="1" x14ac:dyDescent="0.25">
      <c r="A50" s="161" t="s">
        <v>132</v>
      </c>
      <c r="B50" s="162"/>
      <c r="C50" s="131"/>
      <c r="D50" s="131">
        <v>66.209999999999994</v>
      </c>
      <c r="E50" s="131">
        <v>0</v>
      </c>
      <c r="F50" s="131">
        <v>0</v>
      </c>
      <c r="G50" s="131">
        <v>0</v>
      </c>
      <c r="H50" s="35">
        <f t="shared" si="3"/>
        <v>66.209999999999994</v>
      </c>
    </row>
    <row r="51" spans="1:8" ht="10.5" hidden="1" customHeight="1" x14ac:dyDescent="0.25">
      <c r="A51" s="163"/>
      <c r="B51" s="164"/>
      <c r="C51" s="132"/>
      <c r="D51" s="132"/>
      <c r="E51" s="132"/>
      <c r="F51" s="132"/>
      <c r="G51" s="132"/>
      <c r="H51" s="35">
        <f t="shared" si="3"/>
        <v>0</v>
      </c>
    </row>
    <row r="52" spans="1:8" ht="12.75" customHeight="1" x14ac:dyDescent="0.25">
      <c r="A52" s="163"/>
      <c r="B52" s="164"/>
      <c r="C52" s="132"/>
      <c r="D52" s="132"/>
      <c r="E52" s="132"/>
      <c r="F52" s="132"/>
      <c r="G52" s="132"/>
      <c r="H52" s="125">
        <f>F50-G50+D50</f>
        <v>66.209999999999994</v>
      </c>
    </row>
    <row r="53" spans="1:8" ht="20.25" customHeight="1" x14ac:dyDescent="0.25">
      <c r="A53" s="165"/>
      <c r="B53" s="166"/>
      <c r="C53" s="133"/>
      <c r="D53" s="133"/>
      <c r="E53" s="133"/>
      <c r="F53" s="133"/>
      <c r="G53" s="133"/>
      <c r="H53" s="126"/>
    </row>
    <row r="54" spans="1:8" ht="8.25" customHeight="1" x14ac:dyDescent="0.25">
      <c r="A54" s="134" t="s">
        <v>59</v>
      </c>
      <c r="B54" s="135"/>
      <c r="C54" s="131"/>
      <c r="D54" s="131">
        <v>-2.76</v>
      </c>
      <c r="E54" s="131">
        <v>0</v>
      </c>
      <c r="F54" s="131">
        <v>0</v>
      </c>
      <c r="G54" s="131">
        <v>0</v>
      </c>
      <c r="H54" s="125">
        <f t="shared" si="3"/>
        <v>-2.76</v>
      </c>
    </row>
    <row r="55" spans="1:8" ht="12.75" customHeight="1" x14ac:dyDescent="0.25">
      <c r="A55" s="136"/>
      <c r="B55" s="137"/>
      <c r="C55" s="133"/>
      <c r="D55" s="133"/>
      <c r="E55" s="133"/>
      <c r="F55" s="133"/>
      <c r="G55" s="133"/>
      <c r="H55" s="126"/>
    </row>
    <row r="56" spans="1:8" ht="18" customHeight="1" x14ac:dyDescent="0.25">
      <c r="A56" s="127" t="s">
        <v>128</v>
      </c>
      <c r="B56" s="128"/>
      <c r="C56" s="7"/>
      <c r="D56" s="7"/>
      <c r="E56" s="35">
        <f>E42+E44+E47+E50</f>
        <v>1734.9900000000002</v>
      </c>
      <c r="F56" s="35">
        <f>F42+F44+F47+F50</f>
        <v>1666.6000000000001</v>
      </c>
      <c r="G56" s="35">
        <f>G42+G44+G47+G50</f>
        <v>1389.92</v>
      </c>
      <c r="H56" s="7"/>
    </row>
    <row r="57" spans="1:8" ht="18" customHeight="1" x14ac:dyDescent="0.25">
      <c r="A57" s="129" t="s">
        <v>141</v>
      </c>
      <c r="B57" s="130"/>
      <c r="C57" s="82"/>
      <c r="D57" s="82">
        <v>603.65</v>
      </c>
      <c r="E57" s="83"/>
      <c r="F57" s="83"/>
      <c r="G57" s="82"/>
      <c r="H57" s="82">
        <f>F56-E56+D57+F56-G56</f>
        <v>811.94</v>
      </c>
    </row>
    <row r="58" spans="1:8" ht="24.75" customHeight="1" x14ac:dyDescent="0.25">
      <c r="A58" s="129" t="s">
        <v>157</v>
      </c>
      <c r="B58" s="130"/>
      <c r="C58" s="84"/>
      <c r="D58" s="84"/>
      <c r="E58" s="85"/>
      <c r="F58" s="86"/>
      <c r="G58" s="86"/>
      <c r="H58" s="85">
        <f>H59+H60</f>
        <v>811.93999999999983</v>
      </c>
    </row>
    <row r="59" spans="1:8" ht="22.5" customHeight="1" x14ac:dyDescent="0.25">
      <c r="A59" s="87" t="s">
        <v>142</v>
      </c>
      <c r="B59" s="87"/>
      <c r="C59" s="84"/>
      <c r="D59" s="84"/>
      <c r="E59" s="85"/>
      <c r="F59" s="86"/>
      <c r="G59" s="86"/>
      <c r="H59" s="83">
        <f>H32+H44+H47+H52</f>
        <v>1038.24</v>
      </c>
    </row>
    <row r="60" spans="1:8" ht="21" customHeight="1" x14ac:dyDescent="0.25">
      <c r="A60" s="88" t="s">
        <v>143</v>
      </c>
      <c r="B60" s="89"/>
      <c r="C60" s="84"/>
      <c r="D60" s="84"/>
      <c r="E60" s="85"/>
      <c r="F60" s="86"/>
      <c r="G60" s="86"/>
      <c r="H60" s="85">
        <f>H8+H36</f>
        <v>-226.30000000000013</v>
      </c>
    </row>
    <row r="61" spans="1:8" ht="13.5" customHeight="1" x14ac:dyDescent="0.25">
      <c r="A61" s="78"/>
      <c r="B61" s="79"/>
      <c r="C61" s="80"/>
      <c r="D61" s="80"/>
      <c r="E61" s="81"/>
      <c r="F61" s="81"/>
      <c r="G61" s="81"/>
      <c r="H61" s="80"/>
    </row>
    <row r="62" spans="1:8" ht="14.25" customHeight="1" x14ac:dyDescent="0.25"/>
    <row r="63" spans="1:8" x14ac:dyDescent="0.25">
      <c r="A63" s="21" t="s">
        <v>160</v>
      </c>
      <c r="D63" s="23"/>
      <c r="E63" s="23"/>
      <c r="F63" s="23"/>
      <c r="G63" s="23"/>
    </row>
    <row r="64" spans="1:8" x14ac:dyDescent="0.25">
      <c r="A64" s="158" t="s">
        <v>62</v>
      </c>
      <c r="B64" s="159"/>
      <c r="C64" s="159"/>
      <c r="D64" s="160"/>
      <c r="E64" s="37" t="s">
        <v>63</v>
      </c>
      <c r="F64" s="37" t="s">
        <v>64</v>
      </c>
      <c r="G64" s="37" t="s">
        <v>134</v>
      </c>
      <c r="H64" s="6" t="s">
        <v>135</v>
      </c>
    </row>
    <row r="65" spans="1:8" x14ac:dyDescent="0.25">
      <c r="A65" s="111" t="s">
        <v>161</v>
      </c>
      <c r="B65" s="118"/>
      <c r="C65" s="118"/>
      <c r="D65" s="119"/>
      <c r="E65" s="38">
        <v>43101</v>
      </c>
      <c r="F65" s="37" t="s">
        <v>162</v>
      </c>
      <c r="G65" s="39">
        <v>15.72</v>
      </c>
      <c r="H65" s="6" t="s">
        <v>163</v>
      </c>
    </row>
    <row r="66" spans="1:8" x14ac:dyDescent="0.25">
      <c r="A66" s="70" t="s">
        <v>123</v>
      </c>
      <c r="B66" s="58"/>
      <c r="C66" s="58"/>
      <c r="D66" s="57"/>
      <c r="E66" s="38">
        <v>43191</v>
      </c>
      <c r="F66" s="37">
        <v>2</v>
      </c>
      <c r="G66" s="39">
        <v>1.22</v>
      </c>
      <c r="H66" s="6" t="s">
        <v>136</v>
      </c>
    </row>
    <row r="67" spans="1:8" x14ac:dyDescent="0.25">
      <c r="A67" s="111" t="s">
        <v>164</v>
      </c>
      <c r="B67" s="118"/>
      <c r="C67" s="118"/>
      <c r="D67" s="119"/>
      <c r="E67" s="38">
        <v>43221</v>
      </c>
      <c r="F67" s="37">
        <v>1</v>
      </c>
      <c r="G67" s="39">
        <v>17.440000000000001</v>
      </c>
      <c r="H67" s="6" t="s">
        <v>165</v>
      </c>
    </row>
    <row r="68" spans="1:8" x14ac:dyDescent="0.25">
      <c r="A68" s="111" t="s">
        <v>166</v>
      </c>
      <c r="B68" s="112"/>
      <c r="C68" s="112"/>
      <c r="D68" s="113"/>
      <c r="E68" s="38">
        <v>43313</v>
      </c>
      <c r="F68" s="37" t="s">
        <v>167</v>
      </c>
      <c r="G68" s="39">
        <v>19.95</v>
      </c>
      <c r="H68" s="6" t="s">
        <v>163</v>
      </c>
    </row>
    <row r="69" spans="1:8" x14ac:dyDescent="0.25">
      <c r="A69" s="111" t="s">
        <v>168</v>
      </c>
      <c r="B69" s="112"/>
      <c r="C69" s="112"/>
      <c r="D69" s="113"/>
      <c r="E69" s="38">
        <v>43282</v>
      </c>
      <c r="F69" s="37" t="s">
        <v>169</v>
      </c>
      <c r="G69" s="39">
        <v>39.93</v>
      </c>
      <c r="H69" s="6" t="s">
        <v>163</v>
      </c>
    </row>
    <row r="70" spans="1:8" x14ac:dyDescent="0.25">
      <c r="A70" s="111" t="s">
        <v>7</v>
      </c>
      <c r="B70" s="118"/>
      <c r="C70" s="118"/>
      <c r="D70" s="119"/>
      <c r="E70" s="38"/>
      <c r="F70" s="37"/>
      <c r="G70" s="39">
        <f>SUM(G65:G69)</f>
        <v>94.259999999999991</v>
      </c>
      <c r="H70" s="6"/>
    </row>
    <row r="71" spans="1:8" x14ac:dyDescent="0.25">
      <c r="A71" s="21" t="s">
        <v>50</v>
      </c>
      <c r="D71" s="23"/>
      <c r="E71" s="23"/>
      <c r="F71" s="23"/>
      <c r="G71" s="23"/>
    </row>
    <row r="72" spans="1:8" x14ac:dyDescent="0.25">
      <c r="A72" s="21" t="s">
        <v>51</v>
      </c>
      <c r="D72" s="23"/>
      <c r="E72" s="23"/>
      <c r="F72" s="23"/>
      <c r="G72" s="23"/>
    </row>
    <row r="73" spans="1:8" ht="23.25" customHeight="1" x14ac:dyDescent="0.25">
      <c r="A73" s="158" t="s">
        <v>66</v>
      </c>
      <c r="B73" s="159"/>
      <c r="C73" s="159"/>
      <c r="D73" s="159"/>
      <c r="E73" s="160"/>
      <c r="F73" s="41" t="s">
        <v>64</v>
      </c>
      <c r="G73" s="40" t="s">
        <v>65</v>
      </c>
    </row>
    <row r="74" spans="1:8" x14ac:dyDescent="0.25">
      <c r="A74" s="111" t="s">
        <v>98</v>
      </c>
      <c r="B74" s="118"/>
      <c r="C74" s="118"/>
      <c r="D74" s="118"/>
      <c r="E74" s="119"/>
      <c r="F74" s="37">
        <v>5</v>
      </c>
      <c r="G74" s="37" t="s">
        <v>159</v>
      </c>
    </row>
    <row r="75" spans="1:8" x14ac:dyDescent="0.25">
      <c r="A75" s="48"/>
      <c r="B75" s="49"/>
      <c r="C75" s="49"/>
      <c r="D75" s="49"/>
      <c r="E75" s="49"/>
      <c r="F75" s="50"/>
      <c r="G75" s="50"/>
    </row>
    <row r="76" spans="1:8" x14ac:dyDescent="0.25">
      <c r="A76" s="54" t="s">
        <v>79</v>
      </c>
      <c r="B76" s="55"/>
      <c r="C76" s="55"/>
      <c r="D76" s="55"/>
      <c r="E76" s="55"/>
      <c r="F76" s="37"/>
      <c r="G76" s="37"/>
    </row>
    <row r="77" spans="1:8" x14ac:dyDescent="0.25">
      <c r="A77" s="158" t="s">
        <v>80</v>
      </c>
      <c r="B77" s="160"/>
      <c r="C77" s="97" t="s">
        <v>81</v>
      </c>
      <c r="D77" s="98"/>
      <c r="E77" s="37" t="s">
        <v>82</v>
      </c>
      <c r="F77" s="37" t="s">
        <v>83</v>
      </c>
      <c r="G77" s="37" t="s">
        <v>84</v>
      </c>
    </row>
    <row r="78" spans="1:8" x14ac:dyDescent="0.25">
      <c r="A78" s="158" t="s">
        <v>140</v>
      </c>
      <c r="B78" s="160"/>
      <c r="C78" s="97" t="s">
        <v>61</v>
      </c>
      <c r="D78" s="98"/>
      <c r="E78" s="37">
        <v>6</v>
      </c>
      <c r="F78" s="37" t="s">
        <v>61</v>
      </c>
      <c r="G78" s="37" t="s">
        <v>61</v>
      </c>
    </row>
    <row r="79" spans="1:8" x14ac:dyDescent="0.25">
      <c r="A79" s="51"/>
      <c r="B79" s="52"/>
      <c r="C79" s="28"/>
      <c r="D79" s="53"/>
      <c r="E79" s="50"/>
      <c r="F79" s="50"/>
      <c r="G79" s="50"/>
    </row>
    <row r="80" spans="1:8" x14ac:dyDescent="0.25">
      <c r="A80" s="21" t="s">
        <v>114</v>
      </c>
      <c r="D80" s="23"/>
      <c r="E80" s="23"/>
      <c r="F80" s="23"/>
      <c r="G80" s="23"/>
    </row>
    <row r="81" spans="1:7" x14ac:dyDescent="0.25">
      <c r="A81" s="21" t="s">
        <v>171</v>
      </c>
      <c r="D81" s="23"/>
      <c r="E81" s="23"/>
      <c r="F81" s="23"/>
      <c r="G81" s="23"/>
    </row>
    <row r="82" spans="1:7" ht="15" customHeight="1" x14ac:dyDescent="0.25">
      <c r="A82" s="157" t="s">
        <v>170</v>
      </c>
      <c r="B82" s="157"/>
      <c r="C82" s="157"/>
      <c r="D82" s="157"/>
      <c r="E82" s="157"/>
      <c r="F82" s="157"/>
      <c r="G82" s="157"/>
    </row>
    <row r="83" spans="1:7" ht="43.5" customHeight="1" x14ac:dyDescent="0.25">
      <c r="A83" s="157"/>
      <c r="B83" s="157"/>
      <c r="C83" s="157"/>
      <c r="D83" s="157"/>
      <c r="E83" s="157"/>
      <c r="F83" s="157"/>
      <c r="G83" s="157"/>
    </row>
    <row r="84" spans="1:7" x14ac:dyDescent="0.25">
      <c r="A84" s="68"/>
      <c r="B84" s="68"/>
      <c r="C84" s="68"/>
      <c r="D84" s="68"/>
      <c r="E84" s="68"/>
      <c r="F84" s="68"/>
      <c r="G84" s="68"/>
    </row>
    <row r="85" spans="1:7" x14ac:dyDescent="0.25">
      <c r="A85" s="23" t="s">
        <v>85</v>
      </c>
      <c r="B85" s="56"/>
    </row>
    <row r="86" spans="1:7" x14ac:dyDescent="0.25">
      <c r="A86" s="23" t="s">
        <v>86</v>
      </c>
      <c r="B86" s="56"/>
      <c r="E86" s="23" t="s">
        <v>88</v>
      </c>
    </row>
    <row r="87" spans="1:7" x14ac:dyDescent="0.25">
      <c r="A87" s="23" t="s">
        <v>87</v>
      </c>
      <c r="B87" s="56"/>
    </row>
    <row r="88" spans="1:7" x14ac:dyDescent="0.25">
      <c r="A88" s="23"/>
      <c r="B88" s="56"/>
    </row>
    <row r="89" spans="1:7" x14ac:dyDescent="0.25">
      <c r="A89" s="19" t="s">
        <v>89</v>
      </c>
    </row>
    <row r="90" spans="1:7" x14ac:dyDescent="0.25">
      <c r="A90" s="19" t="s">
        <v>90</v>
      </c>
    </row>
    <row r="91" spans="1:7" x14ac:dyDescent="0.25">
      <c r="A91" s="19" t="s">
        <v>91</v>
      </c>
    </row>
    <row r="92" spans="1:7" x14ac:dyDescent="0.25">
      <c r="A92" s="19" t="s">
        <v>92</v>
      </c>
    </row>
    <row r="93" spans="1:7" x14ac:dyDescent="0.25">
      <c r="A93" s="19"/>
    </row>
  </sheetData>
  <mergeCells count="66">
    <mergeCell ref="H52:H53"/>
    <mergeCell ref="A82:G83"/>
    <mergeCell ref="D50:D53"/>
    <mergeCell ref="A64:D64"/>
    <mergeCell ref="A50:B53"/>
    <mergeCell ref="F54:F55"/>
    <mergeCell ref="E50:E53"/>
    <mergeCell ref="F50:F53"/>
    <mergeCell ref="A77:B77"/>
    <mergeCell ref="E54:E55"/>
    <mergeCell ref="A78:B78"/>
    <mergeCell ref="C77:D77"/>
    <mergeCell ref="C78:D78"/>
    <mergeCell ref="A70:D70"/>
    <mergeCell ref="A73:E73"/>
    <mergeCell ref="A74:E74"/>
    <mergeCell ref="A3:B3"/>
    <mergeCell ref="A8:B8"/>
    <mergeCell ref="A10:B10"/>
    <mergeCell ref="A11:H11"/>
    <mergeCell ref="A12:B12"/>
    <mergeCell ref="A23:B23"/>
    <mergeCell ref="G27:G28"/>
    <mergeCell ref="A26:B26"/>
    <mergeCell ref="A27:B28"/>
    <mergeCell ref="C27:C28"/>
    <mergeCell ref="D27:D28"/>
    <mergeCell ref="E27:E28"/>
    <mergeCell ref="F27:F28"/>
    <mergeCell ref="A14:B14"/>
    <mergeCell ref="A15:B15"/>
    <mergeCell ref="A17:B17"/>
    <mergeCell ref="A18:B18"/>
    <mergeCell ref="A21:B21"/>
    <mergeCell ref="A20:B20"/>
    <mergeCell ref="A30:B30"/>
    <mergeCell ref="A32:B32"/>
    <mergeCell ref="A34:B34"/>
    <mergeCell ref="A36:B36"/>
    <mergeCell ref="A38:B38"/>
    <mergeCell ref="A4:B4"/>
    <mergeCell ref="A7:H7"/>
    <mergeCell ref="H54:H55"/>
    <mergeCell ref="A56:B56"/>
    <mergeCell ref="A57:B57"/>
    <mergeCell ref="G50:G53"/>
    <mergeCell ref="C50:C53"/>
    <mergeCell ref="G54:G55"/>
    <mergeCell ref="A54:B55"/>
    <mergeCell ref="C54:C55"/>
    <mergeCell ref="D54:D55"/>
    <mergeCell ref="A39:B39"/>
    <mergeCell ref="A40:B40"/>
    <mergeCell ref="A41:B41"/>
    <mergeCell ref="A47:B47"/>
    <mergeCell ref="A43:B43"/>
    <mergeCell ref="A68:D68"/>
    <mergeCell ref="A69:D69"/>
    <mergeCell ref="A48:B48"/>
    <mergeCell ref="A42:B42"/>
    <mergeCell ref="A67:D67"/>
    <mergeCell ref="A58:B58"/>
    <mergeCell ref="A65:D65"/>
    <mergeCell ref="A44:B44"/>
    <mergeCell ref="A45:B45"/>
    <mergeCell ref="A46:B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2019-03-13T01:36:54Z</cp:lastPrinted>
  <dcterms:created xsi:type="dcterms:W3CDTF">2013-02-18T04:38:06Z</dcterms:created>
  <dcterms:modified xsi:type="dcterms:W3CDTF">2019-03-13T01:38:52Z</dcterms:modified>
</cp:coreProperties>
</file>