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32" i="8" l="1"/>
  <c r="G65" i="8"/>
  <c r="F8" i="8"/>
  <c r="F35" i="8"/>
  <c r="F41" i="8"/>
  <c r="F48" i="8"/>
  <c r="F49" i="8"/>
  <c r="E8" i="8"/>
  <c r="E35" i="8"/>
  <c r="E41" i="8"/>
  <c r="E48" i="8"/>
  <c r="E49" i="8"/>
  <c r="D50" i="8"/>
  <c r="G12" i="8"/>
  <c r="G15" i="8"/>
  <c r="G18" i="8"/>
  <c r="G21" i="8"/>
  <c r="G24" i="8"/>
  <c r="G27" i="8"/>
  <c r="G8" i="8"/>
  <c r="F33" i="8"/>
  <c r="G33" i="8"/>
  <c r="G31" i="8"/>
  <c r="G37" i="8"/>
  <c r="G38" i="8"/>
  <c r="G39" i="8"/>
  <c r="G40" i="8"/>
  <c r="G35" i="8"/>
  <c r="G41" i="8"/>
  <c r="G45" i="8"/>
  <c r="G43" i="8"/>
  <c r="G48" i="8"/>
  <c r="G49" i="8"/>
  <c r="H49" i="8"/>
  <c r="H43" i="8"/>
  <c r="H46" i="8"/>
  <c r="H51" i="8"/>
  <c r="H8" i="8"/>
  <c r="H31" i="8"/>
  <c r="H35" i="8"/>
  <c r="H52" i="8"/>
  <c r="H50" i="8"/>
  <c r="G10" i="8"/>
  <c r="F29" i="8"/>
  <c r="G29" i="8"/>
  <c r="E29" i="8"/>
  <c r="C33" i="8"/>
  <c r="C32" i="8"/>
  <c r="C29" i="8"/>
  <c r="C28" i="8"/>
  <c r="C26" i="8"/>
  <c r="C25" i="8"/>
  <c r="C23" i="8"/>
  <c r="C22" i="8"/>
  <c r="C20" i="8"/>
  <c r="C19" i="8"/>
  <c r="C17" i="8"/>
  <c r="C16" i="8"/>
  <c r="C8" i="8"/>
  <c r="C10" i="8"/>
  <c r="C9" i="8"/>
  <c r="G28" i="8"/>
  <c r="G26" i="8"/>
  <c r="G25" i="8"/>
  <c r="G23" i="8"/>
  <c r="G22" i="8"/>
  <c r="G20" i="8"/>
  <c r="G19" i="8"/>
  <c r="G17" i="8"/>
  <c r="G16" i="8"/>
  <c r="G14" i="8"/>
  <c r="G13" i="8"/>
  <c r="F28" i="8"/>
  <c r="E28" i="8"/>
  <c r="E33" i="8"/>
  <c r="F32" i="8"/>
  <c r="E32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F13" i="8"/>
  <c r="E14" i="8"/>
  <c r="H40" i="8"/>
  <c r="H39" i="8"/>
  <c r="H38" i="8"/>
  <c r="H37" i="8"/>
  <c r="D28" i="8"/>
  <c r="D26" i="8"/>
  <c r="D25" i="8"/>
  <c r="D23" i="8"/>
  <c r="D22" i="8"/>
  <c r="D20" i="8"/>
  <c r="D19" i="8"/>
  <c r="D17" i="8"/>
  <c r="D16" i="8"/>
  <c r="D14" i="8"/>
  <c r="D13" i="8"/>
  <c r="D9" i="8"/>
  <c r="G9" i="8"/>
  <c r="F44" i="8"/>
  <c r="H44" i="8"/>
  <c r="H45" i="8"/>
  <c r="E13" i="8"/>
  <c r="E44" i="8"/>
  <c r="H47" i="8"/>
  <c r="H33" i="8"/>
  <c r="H32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</calcChain>
</file>

<file path=xl/sharedStrings.xml><?xml version="1.0" encoding="utf-8"?>
<sst xmlns="http://schemas.openxmlformats.org/spreadsheetml/2006/main" count="188" uniqueCount="164">
  <si>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</si>
  <si>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</si>
  <si>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</si>
  <si>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</si>
  <si>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</si>
  <si>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</si>
  <si>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</si>
  <si>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</si>
  <si>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</si>
  <si>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</si>
  <si>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</si>
  <si>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</si>
  <si>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</si>
  <si>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</si>
  <si>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</si>
  <si>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</si>
  <si>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</si>
  <si>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</si>
  <si>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</si>
  <si>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</si>
  <si>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</si>
  <si>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</si>
  <si>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</si>
  <si>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</si>
  <si>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</si>
  <si>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</si>
  <si>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</si>
  <si>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</si>
  <si>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</si>
  <si>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</si>
  <si>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</si>
  <si>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</si>
  <si>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</si>
  <si>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</si>
  <si>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</si>
  <si>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</si>
  <si>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</si>
  <si>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</si>
  <si>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</si>
  <si>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</si>
  <si>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</si>
  <si>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</si>
  <si>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</si>
  <si>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</si>
  <si>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</si>
  <si>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</si>
  <si>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</si>
  <si>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</si>
  <si>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</si>
  <si>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</si>
  <si>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</si>
  <si>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</si>
  <si>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</si>
  <si>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</si>
  <si>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</si>
  <si>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</si>
  <si>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</si>
  <si>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</si>
  <si>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</si>
  <si>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</si>
  <si>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</si>
  <si>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</si>
  <si>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</si>
  <si>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</si>
  <si>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</si>
  <si>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</si>
  <si>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</si>
  <si>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</si>
  <si>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</si>
  <si>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</si>
  <si>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</si>
  <si>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</si>
  <si>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</si>
  <si>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</si>
  <si>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Генеральный директор</t>
  </si>
  <si>
    <t>ООО "Управляющая компания</t>
  </si>
  <si>
    <t>Ленинского района"</t>
  </si>
  <si>
    <t>ИСП.</t>
  </si>
  <si>
    <t>Произв. отдел - 222-03-88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</si>
  <si>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</si>
  <si>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</si>
  <si>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</si>
  <si>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</si>
  <si>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9 этажей</t>
  </si>
  <si>
    <t>в т.ч. Услуги по управлению, налоги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</si>
  <si>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</si>
  <si>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</si>
  <si>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</si>
  <si>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</si>
  <si>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</si>
  <si>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</si>
  <si>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</si>
  <si>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</si>
  <si>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</si>
  <si>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</si>
  <si>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</si>
  <si>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</si>
  <si>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</si>
  <si>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</si>
  <si>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</si>
  <si>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</si>
  <si>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</si>
  <si>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>5 подъездов</t>
  </si>
  <si>
    <t>5 лифтов</t>
  </si>
  <si>
    <t>5 м/проводов</t>
  </si>
  <si>
    <t>№ 52 по ул. Льва Толстого</t>
  </si>
  <si>
    <t xml:space="preserve"> ООО "Комфорт"</t>
  </si>
  <si>
    <t>Кр.Знамени,96</t>
  </si>
  <si>
    <t>2-222-016</t>
  </si>
  <si>
    <t>ул.Тунгусская,8</t>
  </si>
  <si>
    <t>количество проживающих</t>
  </si>
  <si>
    <t>итого по дому:</t>
  </si>
  <si>
    <t>прочие работы и услуги:</t>
  </si>
  <si>
    <t>сумма, т.р.</t>
  </si>
  <si>
    <t>1. Текущий ремонт коммуникаций, проходящих через нежилые помещения</t>
  </si>
  <si>
    <t>итого прочие: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</si>
  <si>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</si>
  <si>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</si>
  <si>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</si>
  <si>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Ресо-Гарантия</t>
  </si>
  <si>
    <t>исполнитель</t>
  </si>
  <si>
    <t>2. Реклама в лифтах</t>
  </si>
  <si>
    <t>ООО " Территория"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</si>
  <si>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</si>
  <si>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</si>
  <si>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</si>
  <si>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</si>
  <si>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</si>
  <si>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</si>
  <si>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 xml:space="preserve">Предложение Управляющей компании: В связи с изношенностью сетей - произвести ремонт системы  электроснабжения  за счет дополнительного сбора средств. 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</si>
  <si>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</si>
  <si>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</si>
  <si>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 xml:space="preserve">                                                    01 сентября 2009 г.</t>
  </si>
  <si>
    <t>10291,00 кв.м.</t>
  </si>
  <si>
    <t>129,90 кв.м</t>
  </si>
  <si>
    <t>Всего: 2726,90 кв.м</t>
  </si>
  <si>
    <t>480 чел</t>
  </si>
  <si>
    <t>ООО " Восток-Мегаполис"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</si>
  <si>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</si>
  <si>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</si>
  <si>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</si>
  <si>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Всего д/средств с учетом остатков на конец 2019г</t>
  </si>
  <si>
    <t>3. Перечень работ, выполненных по статье " текущий ремонт"  в 2019 году.</t>
  </si>
  <si>
    <t>5 шт</t>
  </si>
  <si>
    <t>сумма снижения в рублях</t>
  </si>
  <si>
    <t>План по статье "текущий ремонт" на 2020 год.</t>
  </si>
  <si>
    <t>А.А.Тяптин</t>
  </si>
  <si>
    <t>Экономич. отдел - 220-50-87</t>
  </si>
  <si>
    <t>Уплотнение гравия - детская площадка</t>
  </si>
  <si>
    <t>85,67 м2</t>
  </si>
  <si>
    <t>Персонал</t>
  </si>
  <si>
    <t>Засыпка гравия - детская площадка</t>
  </si>
  <si>
    <t>РБК</t>
  </si>
  <si>
    <t>Обслуживание и содержание детск.площадки</t>
  </si>
  <si>
    <t>Аварийная замена стояка ГВС кв.112</t>
  </si>
  <si>
    <t>5пм</t>
  </si>
  <si>
    <t>Комфорт</t>
  </si>
  <si>
    <t>Аварийная замена стояка ХВС кв. 17, 21, 25</t>
  </si>
  <si>
    <t xml:space="preserve">10 пм </t>
  </si>
  <si>
    <t>Аварийный ремонт кровли</t>
  </si>
  <si>
    <t>113 м2</t>
  </si>
  <si>
    <t>Позитив Плюс</t>
  </si>
  <si>
    <r>
      <t>ИСХ №</t>
    </r>
    <r>
      <rPr>
        <b/>
        <u/>
        <sz val="9"/>
        <color theme="1"/>
        <rFont val="Calibri"/>
        <family val="2"/>
        <charset val="204"/>
        <scheme val="minor"/>
      </rPr>
      <t xml:space="preserve">      254/02   от  12.02.2020  год    </t>
    </r>
  </si>
  <si>
    <t xml:space="preserve">                ООО "Управляющая компания Ленинского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</si>
</sst>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0" fillId="0" borderId="5" xfId="0" applyBorder="1" applyAlignment="1"/>
    <xf numFmtId="0" fontId="0" fillId="0" borderId="8" xfId="0" applyBorder="1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Alignment="1">
      <alignment wrapText="1"/>
    </xf>
    <xf numFmtId="0" fontId="6" fillId="0" borderId="0" xfId="0" applyFont="1" applyAlignment="1"/>
    <xf numFmtId="0" fontId="16" fillId="0" borderId="1" xfId="0" applyFont="1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9" fillId="0" borderId="2" xfId="0" applyFont="1" applyFill="1" applyBorder="1" applyAlignment="1"/>
    <xf numFmtId="0" fontId="4" fillId="0" borderId="7" xfId="0" applyFont="1" applyBorder="1" applyAlignment="1"/>
    <xf numFmtId="0" fontId="9" fillId="0" borderId="0" xfId="0" applyFont="1" applyBorder="1"/>
    <xf numFmtId="0" fontId="3" fillId="0" borderId="11" xfId="0" applyFont="1" applyBorder="1"/>
    <xf numFmtId="164" fontId="1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left"/>
    </xf>
    <xf numFmtId="4" fontId="9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7" xfId="0" applyNumberFormat="1" applyFont="1" applyBorder="1"/>
    <xf numFmtId="4" fontId="3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left"/>
    </xf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4" fillId="0" borderId="1" xfId="0" applyNumberFormat="1" applyFont="1" applyBorder="1" applyAlignment="1"/>
    <xf numFmtId="4" fontId="9" fillId="0" borderId="1" xfId="0" applyNumberFormat="1" applyFont="1" applyBorder="1" applyAlignmen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7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7" xfId="2" applyNumberFormat="1" applyFont="1" applyFill="1" applyBorder="1" applyAlignment="1" applyProtection="1">
      <alignment horizontal="center"/>
    </xf>
    <xf numFmtId="0" fontId="16" fillId="0" borderId="2" xfId="0" applyFont="1" applyBorder="1" applyAlignment="1"/>
    <xf numFmtId="0" fontId="0" fillId="0" borderId="7" xfId="0" applyBorder="1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6" fillId="0" borderId="2" xfId="0" applyFont="1" applyBorder="1" applyAlignment="1"/>
    <xf numFmtId="0" fontId="0" fillId="0" borderId="6" xfId="0" applyBorder="1" applyAlignment="1"/>
    <xf numFmtId="4" fontId="9" fillId="0" borderId="2" xfId="0" applyNumberFormat="1" applyFont="1" applyBorder="1" applyAlignment="1">
      <alignment wrapText="1"/>
    </xf>
    <xf numFmtId="4" fontId="9" fillId="0" borderId="7" xfId="0" applyNumberFormat="1" applyFont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4" fontId="3" fillId="0" borderId="4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9" fillId="0" borderId="4" xfId="0" applyNumberFormat="1" applyFont="1" applyBorder="1" applyAlignment="1">
      <alignment wrapText="1"/>
    </xf>
    <xf numFmtId="4" fontId="9" fillId="0" borderId="10" xfId="0" applyNumberFormat="1" applyFont="1" applyBorder="1" applyAlignment="1">
      <alignment wrapText="1"/>
    </xf>
    <xf numFmtId="0" fontId="7" fillId="0" borderId="0" xfId="0" applyFont="1" applyAlignment="1"/>
    <xf numFmtId="0" fontId="6" fillId="0" borderId="0" xfId="0" applyFont="1" applyAlignment="1">
      <alignment wrapText="1"/>
    </xf>
    <xf numFmtId="4" fontId="9" fillId="0" borderId="2" xfId="0" applyNumberFormat="1" applyFont="1" applyBorder="1" applyAlignment="1"/>
    <xf numFmtId="4" fontId="9" fillId="0" borderId="7" xfId="0" applyNumberFormat="1" applyFont="1" applyBorder="1" applyAlignment="1"/>
    <xf numFmtId="4" fontId="3" fillId="0" borderId="2" xfId="0" applyNumberFormat="1" applyFont="1" applyBorder="1" applyAlignment="1"/>
    <xf numFmtId="4" fontId="3" fillId="0" borderId="7" xfId="0" applyNumberFormat="1" applyFont="1" applyBorder="1" applyAlignment="1"/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4" fontId="9" fillId="0" borderId="2" xfId="0" applyNumberFormat="1" applyFont="1" applyFill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3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3" fillId="0" borderId="2" xfId="0" applyNumberFormat="1" applyFont="1" applyFill="1" applyBorder="1" applyAlignment="1">
      <alignment horizontal="left" wrapText="1"/>
    </xf>
    <xf numFmtId="4" fontId="3" fillId="0" borderId="7" xfId="0" applyNumberFormat="1" applyFont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/>
    <xf numFmtId="4" fontId="0" fillId="0" borderId="7" xfId="0" applyNumberFormat="1" applyBorder="1" applyAlignment="1"/>
    <xf numFmtId="4" fontId="3" fillId="0" borderId="2" xfId="0" applyNumberFormat="1" applyFont="1" applyFill="1" applyBorder="1" applyAlignment="1">
      <alignment horizontal="left"/>
    </xf>
    <xf numFmtId="4" fontId="0" fillId="0" borderId="7" xfId="0" applyNumberFormat="1" applyBorder="1" applyAlignment="1">
      <alignment horizontal="left"/>
    </xf>
    <xf numFmtId="0" fontId="9" fillId="0" borderId="2" xfId="0" applyFont="1" applyFill="1" applyBorder="1" applyAlignment="1"/>
    <xf numFmtId="4" fontId="9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/>
    <xf numFmtId="0" fontId="9" fillId="0" borderId="2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3" fillId="0" borderId="1" xfId="0" applyFont="1" applyFill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abSelected="1" zoomScale="110" zoomScaleNormal="110" workbookViewId="0">
      <selection activeCell="H13" sqref="H13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</cols>
  <sheetData>
    <row r="1" spans="1:4" x14ac:dyDescent="0.25">
      <c r="A1" s="2" t="s">
        <v>130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11</v>
      </c>
      <c r="C3" s="20" t="s">
        <v>105</v>
      </c>
    </row>
    <row r="4" spans="1:4" ht="14.25" customHeight="1" x14ac:dyDescent="0.25">
      <c r="A4" s="18" t="s">
        <v>162</v>
      </c>
      <c r="C4" s="4"/>
    </row>
    <row r="5" spans="1:4" ht="15" customHeight="1" x14ac:dyDescent="0.25">
      <c r="A5" s="4" t="s">
        <v>9</v>
      </c>
      <c r="C5" s="4"/>
    </row>
    <row r="6" spans="1:4" s="19" customFormat="1" ht="12.75" customHeight="1" x14ac:dyDescent="0.25">
      <c r="A6" s="4" t="s">
        <v>52</v>
      </c>
      <c r="C6" s="17"/>
    </row>
    <row r="7" spans="1:4" s="19" customFormat="1" ht="12.75" customHeight="1" x14ac:dyDescent="0.2">
      <c r="A7" s="17"/>
      <c r="C7" s="17"/>
    </row>
    <row r="8" spans="1:4" s="3" customFormat="1" ht="15" customHeight="1" x14ac:dyDescent="0.25">
      <c r="A8" s="10" t="s">
        <v>0</v>
      </c>
      <c r="B8" s="11" t="s">
        <v>10</v>
      </c>
      <c r="C8" s="23" t="s">
        <v>163</v>
      </c>
      <c r="D8" s="145"/>
    </row>
    <row r="9" spans="1:4" s="3" customFormat="1" ht="12" customHeight="1" x14ac:dyDescent="0.25">
      <c r="A9" s="10" t="s">
        <v>1</v>
      </c>
      <c r="B9" s="11" t="s">
        <v>12</v>
      </c>
      <c r="C9" s="90" t="s">
        <v>131</v>
      </c>
      <c r="D9" s="91"/>
    </row>
    <row r="10" spans="1:4" s="3" customFormat="1" ht="24" customHeight="1" x14ac:dyDescent="0.25">
      <c r="A10" s="10" t="s">
        <v>2</v>
      </c>
      <c r="B10" s="12" t="s">
        <v>13</v>
      </c>
      <c r="C10" s="92" t="s">
        <v>80</v>
      </c>
      <c r="D10" s="93"/>
    </row>
    <row r="11" spans="1:4" s="3" customFormat="1" ht="15" customHeight="1" x14ac:dyDescent="0.25">
      <c r="A11" s="10" t="s">
        <v>3</v>
      </c>
      <c r="B11" s="11" t="s">
        <v>14</v>
      </c>
      <c r="C11" s="90" t="s">
        <v>15</v>
      </c>
      <c r="D11" s="91"/>
    </row>
    <row r="12" spans="1:4" s="3" customFormat="1" ht="15" customHeight="1" x14ac:dyDescent="0.25">
      <c r="A12" s="42" t="s">
        <v>4</v>
      </c>
      <c r="B12" s="43" t="s">
        <v>85</v>
      </c>
      <c r="C12" s="63" t="s">
        <v>86</v>
      </c>
      <c r="D12" s="63" t="s">
        <v>87</v>
      </c>
    </row>
    <row r="13" spans="1:4" s="3" customFormat="1" ht="15" customHeight="1" x14ac:dyDescent="0.25">
      <c r="A13" s="44"/>
      <c r="B13" s="41"/>
      <c r="C13" s="63" t="s">
        <v>88</v>
      </c>
      <c r="D13" s="63" t="s">
        <v>89</v>
      </c>
    </row>
    <row r="14" spans="1:4" s="3" customFormat="1" ht="15" customHeight="1" x14ac:dyDescent="0.25">
      <c r="A14" s="44"/>
      <c r="B14" s="41"/>
      <c r="C14" s="63" t="s">
        <v>90</v>
      </c>
      <c r="D14" s="63" t="s">
        <v>91</v>
      </c>
    </row>
    <row r="15" spans="1:4" s="3" customFormat="1" ht="15" customHeight="1" x14ac:dyDescent="0.25">
      <c r="A15" s="44"/>
      <c r="B15" s="41"/>
      <c r="C15" s="63" t="s">
        <v>92</v>
      </c>
      <c r="D15" s="63" t="s">
        <v>94</v>
      </c>
    </row>
    <row r="16" spans="1:4" s="3" customFormat="1" ht="15" customHeight="1" x14ac:dyDescent="0.25">
      <c r="A16" s="44"/>
      <c r="B16" s="41"/>
      <c r="C16" s="63" t="s">
        <v>93</v>
      </c>
      <c r="D16" s="63" t="s">
        <v>87</v>
      </c>
    </row>
    <row r="17" spans="1:4" s="3" customFormat="1" ht="15" customHeight="1" x14ac:dyDescent="0.25">
      <c r="A17" s="44"/>
      <c r="B17" s="41"/>
      <c r="C17" s="63" t="s">
        <v>95</v>
      </c>
      <c r="D17" s="63" t="s">
        <v>96</v>
      </c>
    </row>
    <row r="18" spans="1:4" s="3" customFormat="1" ht="15" customHeight="1" x14ac:dyDescent="0.25">
      <c r="A18" s="45"/>
      <c r="B18" s="40"/>
      <c r="C18" s="63" t="s">
        <v>97</v>
      </c>
      <c r="D18" s="63" t="s">
        <v>98</v>
      </c>
    </row>
    <row r="19" spans="1:4" s="3" customFormat="1" ht="14.25" customHeight="1" x14ac:dyDescent="0.25">
      <c r="A19" s="10" t="s">
        <v>5</v>
      </c>
      <c r="B19" s="11" t="s">
        <v>16</v>
      </c>
      <c r="C19" s="94" t="s">
        <v>99</v>
      </c>
      <c r="D19" s="95"/>
    </row>
    <row r="20" spans="1:4" s="3" customFormat="1" ht="24.75" customHeight="1" x14ac:dyDescent="0.25">
      <c r="A20" s="10" t="s">
        <v>6</v>
      </c>
      <c r="B20" s="12" t="s">
        <v>17</v>
      </c>
      <c r="C20" s="96" t="s">
        <v>56</v>
      </c>
      <c r="D20" s="97"/>
    </row>
    <row r="21" spans="1:4" s="3" customFormat="1" ht="16.5" customHeight="1" x14ac:dyDescent="0.25">
      <c r="A21" s="10" t="s">
        <v>7</v>
      </c>
      <c r="B21" s="11" t="s">
        <v>18</v>
      </c>
      <c r="C21" s="92" t="s">
        <v>19</v>
      </c>
      <c r="D21" s="93"/>
    </row>
    <row r="22" spans="1:4" s="3" customFormat="1" ht="16.5" customHeight="1" x14ac:dyDescent="0.25">
      <c r="A22" s="21"/>
      <c r="B22" s="22"/>
      <c r="C22" s="21"/>
      <c r="D22" s="21"/>
    </row>
    <row r="23" spans="1:4" s="5" customFormat="1" ht="15.75" customHeight="1" x14ac:dyDescent="0.25">
      <c r="A23" s="8" t="s">
        <v>20</v>
      </c>
      <c r="B23" s="14"/>
      <c r="C23" s="14"/>
      <c r="D23" s="14"/>
    </row>
    <row r="24" spans="1:4" s="5" customFormat="1" ht="15.75" customHeight="1" x14ac:dyDescent="0.25">
      <c r="A24" s="13"/>
      <c r="B24" s="14"/>
      <c r="C24" s="14"/>
      <c r="D24" s="14"/>
    </row>
    <row r="25" spans="1:4" ht="21.75" customHeight="1" x14ac:dyDescent="0.25">
      <c r="A25" s="6"/>
      <c r="B25" s="15" t="s">
        <v>21</v>
      </c>
      <c r="C25" s="7" t="s">
        <v>22</v>
      </c>
      <c r="D25" s="56" t="s">
        <v>23</v>
      </c>
    </row>
    <row r="26" spans="1:4" s="5" customFormat="1" ht="28.5" customHeight="1" x14ac:dyDescent="0.25">
      <c r="A26" s="102" t="s">
        <v>26</v>
      </c>
      <c r="B26" s="103"/>
      <c r="C26" s="103"/>
      <c r="D26" s="104"/>
    </row>
    <row r="27" spans="1:4" s="5" customFormat="1" ht="15" customHeight="1" x14ac:dyDescent="0.25">
      <c r="A27" s="53"/>
      <c r="B27" s="54"/>
      <c r="C27" s="54"/>
      <c r="D27" s="55"/>
    </row>
    <row r="28" spans="1:4" ht="13.5" customHeight="1" x14ac:dyDescent="0.25">
      <c r="A28" s="7">
        <v>1</v>
      </c>
      <c r="B28" s="6" t="s">
        <v>122</v>
      </c>
      <c r="C28" s="6" t="s">
        <v>24</v>
      </c>
      <c r="D28" s="6" t="s">
        <v>25</v>
      </c>
    </row>
    <row r="29" spans="1:4" x14ac:dyDescent="0.25">
      <c r="A29" s="59" t="s">
        <v>27</v>
      </c>
      <c r="B29" s="9"/>
      <c r="C29" s="9"/>
      <c r="D29" s="60"/>
    </row>
    <row r="30" spans="1:4" ht="12.75" customHeight="1" x14ac:dyDescent="0.25">
      <c r="A30" s="7">
        <v>1</v>
      </c>
      <c r="B30" s="6" t="s">
        <v>106</v>
      </c>
      <c r="C30" s="6" t="s">
        <v>107</v>
      </c>
      <c r="D30" s="6" t="s">
        <v>108</v>
      </c>
    </row>
    <row r="31" spans="1:4" x14ac:dyDescent="0.25">
      <c r="A31" s="59" t="s">
        <v>42</v>
      </c>
      <c r="B31" s="9"/>
      <c r="C31" s="9"/>
      <c r="D31" s="60"/>
    </row>
    <row r="32" spans="1:4" ht="13.5" customHeight="1" x14ac:dyDescent="0.25">
      <c r="A32" s="59" t="s">
        <v>43</v>
      </c>
      <c r="B32" s="9"/>
      <c r="C32" s="9"/>
      <c r="D32" s="60"/>
    </row>
    <row r="33" spans="1:4" ht="12" customHeight="1" x14ac:dyDescent="0.25">
      <c r="A33" s="7">
        <v>1</v>
      </c>
      <c r="B33" s="6" t="s">
        <v>137</v>
      </c>
      <c r="C33" s="6" t="s">
        <v>109</v>
      </c>
      <c r="D33" s="6" t="s">
        <v>28</v>
      </c>
    </row>
    <row r="34" spans="1:4" x14ac:dyDescent="0.25">
      <c r="A34" s="59" t="s">
        <v>29</v>
      </c>
      <c r="B34" s="9"/>
      <c r="C34" s="9"/>
      <c r="D34" s="60"/>
    </row>
    <row r="35" spans="1:4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4" ht="13.5" customHeight="1" x14ac:dyDescent="0.25">
      <c r="A36" s="59" t="s">
        <v>32</v>
      </c>
      <c r="B36" s="9"/>
      <c r="C36" s="9"/>
      <c r="D36" s="60"/>
    </row>
    <row r="37" spans="1:4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4" x14ac:dyDescent="0.25">
      <c r="A38" s="24"/>
      <c r="B38" s="9"/>
      <c r="C38" s="9"/>
      <c r="D38" s="9"/>
    </row>
    <row r="39" spans="1:4" x14ac:dyDescent="0.25">
      <c r="A39" s="4" t="s">
        <v>50</v>
      </c>
      <c r="B39" s="16"/>
      <c r="C39" s="16"/>
      <c r="D39" s="16"/>
    </row>
    <row r="40" spans="1:4" x14ac:dyDescent="0.25">
      <c r="A40" s="7">
        <v>1</v>
      </c>
      <c r="B40" s="6" t="s">
        <v>34</v>
      </c>
      <c r="C40" s="100">
        <v>1980</v>
      </c>
      <c r="D40" s="101"/>
    </row>
    <row r="41" spans="1:4" x14ac:dyDescent="0.25">
      <c r="A41" s="7">
        <v>2</v>
      </c>
      <c r="B41" s="6" t="s">
        <v>36</v>
      </c>
      <c r="C41" s="100" t="s">
        <v>83</v>
      </c>
      <c r="D41" s="101"/>
    </row>
    <row r="42" spans="1:4" ht="15" customHeight="1" x14ac:dyDescent="0.25">
      <c r="A42" s="7">
        <v>3</v>
      </c>
      <c r="B42" s="6" t="s">
        <v>37</v>
      </c>
      <c r="C42" s="100" t="s">
        <v>102</v>
      </c>
      <c r="D42" s="101"/>
    </row>
    <row r="43" spans="1:4" x14ac:dyDescent="0.25">
      <c r="A43" s="7">
        <v>4</v>
      </c>
      <c r="B43" s="6" t="s">
        <v>35</v>
      </c>
      <c r="C43" s="100" t="s">
        <v>103</v>
      </c>
      <c r="D43" s="101"/>
    </row>
    <row r="44" spans="1:4" x14ac:dyDescent="0.25">
      <c r="A44" s="7">
        <v>5</v>
      </c>
      <c r="B44" s="6" t="s">
        <v>38</v>
      </c>
      <c r="C44" s="100" t="s">
        <v>104</v>
      </c>
      <c r="D44" s="101"/>
    </row>
    <row r="45" spans="1:4" x14ac:dyDescent="0.25">
      <c r="A45" s="7">
        <v>6</v>
      </c>
      <c r="B45" s="6" t="s">
        <v>39</v>
      </c>
      <c r="C45" s="100" t="s">
        <v>133</v>
      </c>
      <c r="D45" s="101"/>
    </row>
    <row r="46" spans="1:4" ht="15" customHeight="1" x14ac:dyDescent="0.25">
      <c r="A46" s="7">
        <v>7</v>
      </c>
      <c r="B46" s="6" t="s">
        <v>40</v>
      </c>
      <c r="C46" s="100" t="s">
        <v>134</v>
      </c>
      <c r="D46" s="101"/>
    </row>
    <row r="47" spans="1:4" x14ac:dyDescent="0.25">
      <c r="A47" s="7">
        <v>8</v>
      </c>
      <c r="B47" s="6" t="s">
        <v>41</v>
      </c>
      <c r="C47" s="100" t="s">
        <v>135</v>
      </c>
      <c r="D47" s="101"/>
    </row>
    <row r="48" spans="1:4" x14ac:dyDescent="0.25">
      <c r="A48" s="7">
        <v>9</v>
      </c>
      <c r="B48" s="6" t="s">
        <v>110</v>
      </c>
      <c r="C48" s="100" t="s">
        <v>136</v>
      </c>
      <c r="D48" s="101"/>
    </row>
    <row r="49" spans="1:4" x14ac:dyDescent="0.25">
      <c r="A49" s="7">
        <v>10</v>
      </c>
      <c r="B49" s="50" t="s">
        <v>82</v>
      </c>
      <c r="C49" s="98" t="s">
        <v>132</v>
      </c>
      <c r="D49" s="99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7">
    <mergeCell ref="C49:D49"/>
    <mergeCell ref="C43:D43"/>
    <mergeCell ref="C21:D21"/>
    <mergeCell ref="A26:D26"/>
    <mergeCell ref="C40:D40"/>
    <mergeCell ref="C41:D41"/>
    <mergeCell ref="C42:D42"/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9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45" zoomScale="120" zoomScaleNormal="120" workbookViewId="0">
      <selection sqref="A1:H86"/>
    </sheetView>
  </sheetViews>
  <sheetFormatPr defaultRowHeight="15" x14ac:dyDescent="0.25"/>
  <cols>
    <col min="1" max="1" width="15.85546875" customWidth="1"/>
    <col min="2" max="2" width="13.42578125" style="26" customWidth="1"/>
    <col min="3" max="3" width="8.5703125" style="26" customWidth="1"/>
    <col min="4" max="4" width="8.28515625" customWidth="1"/>
    <col min="5" max="5" width="9" customWidth="1"/>
    <col min="6" max="6" width="9.7109375" customWidth="1"/>
    <col min="7" max="7" width="9.5703125" customWidth="1"/>
    <col min="8" max="8" width="11.28515625" customWidth="1"/>
  </cols>
  <sheetData>
    <row r="1" spans="1:8" x14ac:dyDescent="0.25">
      <c r="A1" s="4" t="s">
        <v>118</v>
      </c>
      <c r="B1"/>
      <c r="C1" s="31"/>
      <c r="D1" s="31"/>
    </row>
    <row r="2" spans="1:8" ht="13.5" customHeight="1" x14ac:dyDescent="0.25">
      <c r="A2" s="4" t="s">
        <v>138</v>
      </c>
      <c r="B2"/>
      <c r="C2" s="31"/>
      <c r="D2" s="31"/>
    </row>
    <row r="3" spans="1:8" ht="56.25" customHeight="1" x14ac:dyDescent="0.25">
      <c r="A3" s="139" t="s">
        <v>62</v>
      </c>
      <c r="B3" s="126"/>
      <c r="C3" s="32" t="s">
        <v>63</v>
      </c>
      <c r="D3" s="25" t="s">
        <v>64</v>
      </c>
      <c r="E3" s="25" t="s">
        <v>65</v>
      </c>
      <c r="F3" s="25" t="s">
        <v>66</v>
      </c>
      <c r="G3" s="33" t="s">
        <v>67</v>
      </c>
      <c r="H3" s="25" t="s">
        <v>68</v>
      </c>
    </row>
    <row r="4" spans="1:8" ht="27.75" customHeight="1" x14ac:dyDescent="0.25">
      <c r="A4" s="142" t="s">
        <v>139</v>
      </c>
      <c r="B4" s="143"/>
      <c r="C4" s="32"/>
      <c r="D4" s="64">
        <v>-1746.3</v>
      </c>
      <c r="E4" s="25"/>
      <c r="F4" s="25"/>
      <c r="G4" s="33"/>
      <c r="H4" s="25"/>
    </row>
    <row r="5" spans="1:8" ht="15" customHeight="1" x14ac:dyDescent="0.25">
      <c r="A5" s="57" t="s">
        <v>116</v>
      </c>
      <c r="B5" s="58"/>
      <c r="C5" s="32"/>
      <c r="D5" s="64">
        <v>79.319999999999993</v>
      </c>
      <c r="E5" s="25"/>
      <c r="F5" s="25"/>
      <c r="G5" s="33"/>
      <c r="H5" s="25"/>
    </row>
    <row r="6" spans="1:8" ht="13.5" customHeight="1" x14ac:dyDescent="0.25">
      <c r="A6" s="57" t="s">
        <v>117</v>
      </c>
      <c r="B6" s="58"/>
      <c r="C6" s="32"/>
      <c r="D6" s="64">
        <v>-1825.62</v>
      </c>
      <c r="E6" s="25"/>
      <c r="F6" s="25"/>
      <c r="G6" s="33"/>
      <c r="H6" s="25"/>
    </row>
    <row r="7" spans="1:8" ht="21" customHeight="1" x14ac:dyDescent="0.25">
      <c r="A7" s="144" t="s">
        <v>140</v>
      </c>
      <c r="B7" s="122"/>
      <c r="C7" s="122"/>
      <c r="D7" s="122"/>
      <c r="E7" s="122"/>
      <c r="F7" s="122"/>
      <c r="G7" s="122"/>
      <c r="H7" s="123"/>
    </row>
    <row r="8" spans="1:8" ht="17.25" customHeight="1" x14ac:dyDescent="0.25">
      <c r="A8" s="135" t="s">
        <v>69</v>
      </c>
      <c r="B8" s="136"/>
      <c r="C8" s="65">
        <f>C12+C15+C18+C21+C24+C27</f>
        <v>21.490000000000002</v>
      </c>
      <c r="D8" s="66">
        <v>-666.61</v>
      </c>
      <c r="E8" s="66">
        <f>E12+E15+E18+E21+E24+E27</f>
        <v>2645.59</v>
      </c>
      <c r="F8" s="66">
        <f>F12+F15+F18+F21+F24+F27</f>
        <v>2456.41</v>
      </c>
      <c r="G8" s="66">
        <f>G12+G15+G18+G21+G24+G27</f>
        <v>2456.41</v>
      </c>
      <c r="H8" s="67">
        <f>F8-E8+D8</f>
        <v>-855.7900000000003</v>
      </c>
    </row>
    <row r="9" spans="1:8" x14ac:dyDescent="0.25">
      <c r="A9" s="68" t="s">
        <v>70</v>
      </c>
      <c r="B9" s="69"/>
      <c r="C9" s="67">
        <f>C8-C10</f>
        <v>19.341000000000001</v>
      </c>
      <c r="D9" s="67">
        <f>D8-D10</f>
        <v>-599.95000000000005</v>
      </c>
      <c r="E9" s="67">
        <f>E8-E10</f>
        <v>2381.0309999999999</v>
      </c>
      <c r="F9" s="67">
        <f>F8-F10</f>
        <v>2210.7689999999998</v>
      </c>
      <c r="G9" s="67">
        <f>G8-G10</f>
        <v>2210.7689999999998</v>
      </c>
      <c r="H9" s="67">
        <f t="shared" ref="H9:H10" si="0">F9-E9+D9</f>
        <v>-770.21200000000022</v>
      </c>
    </row>
    <row r="10" spans="1:8" x14ac:dyDescent="0.25">
      <c r="A10" s="129" t="s">
        <v>71</v>
      </c>
      <c r="B10" s="130"/>
      <c r="C10" s="67">
        <f>C8*10%</f>
        <v>2.1490000000000005</v>
      </c>
      <c r="D10" s="67">
        <v>-66.66</v>
      </c>
      <c r="E10" s="67">
        <f>E8*10%</f>
        <v>264.55900000000003</v>
      </c>
      <c r="F10" s="67">
        <f>F8*10%</f>
        <v>245.64099999999999</v>
      </c>
      <c r="G10" s="67">
        <f>G8*10%</f>
        <v>245.64099999999999</v>
      </c>
      <c r="H10" s="67">
        <f t="shared" si="0"/>
        <v>-85.578000000000031</v>
      </c>
    </row>
    <row r="11" spans="1:8" ht="12.75" customHeight="1" x14ac:dyDescent="0.25">
      <c r="A11" s="140" t="s">
        <v>72</v>
      </c>
      <c r="B11" s="141"/>
      <c r="C11" s="141"/>
      <c r="D11" s="141"/>
      <c r="E11" s="141"/>
      <c r="F11" s="141"/>
      <c r="G11" s="141"/>
      <c r="H11" s="136"/>
    </row>
    <row r="12" spans="1:8" x14ac:dyDescent="0.25">
      <c r="A12" s="131" t="s">
        <v>53</v>
      </c>
      <c r="B12" s="132"/>
      <c r="C12" s="65">
        <v>5.75</v>
      </c>
      <c r="D12" s="66">
        <v>-187.18</v>
      </c>
      <c r="E12" s="66">
        <v>708.46</v>
      </c>
      <c r="F12" s="66">
        <v>659.52</v>
      </c>
      <c r="G12" s="66">
        <f>F12</f>
        <v>659.52</v>
      </c>
      <c r="H12" s="67">
        <f t="shared" ref="H12:H29" si="1">F12-E12+D12</f>
        <v>-236.12000000000006</v>
      </c>
    </row>
    <row r="13" spans="1:8" x14ac:dyDescent="0.25">
      <c r="A13" s="68" t="s">
        <v>70</v>
      </c>
      <c r="B13" s="69"/>
      <c r="C13" s="67">
        <v>5.08</v>
      </c>
      <c r="D13" s="67">
        <f>D12-D14</f>
        <v>-168.46200000000002</v>
      </c>
      <c r="E13" s="67">
        <f>E12-E14</f>
        <v>637.61400000000003</v>
      </c>
      <c r="F13" s="67">
        <f>F12-F14</f>
        <v>593.56799999999998</v>
      </c>
      <c r="G13" s="67">
        <f>G12-G14</f>
        <v>593.56799999999998</v>
      </c>
      <c r="H13" s="67">
        <f t="shared" si="1"/>
        <v>-212.50800000000007</v>
      </c>
    </row>
    <row r="14" spans="1:8" x14ac:dyDescent="0.25">
      <c r="A14" s="129" t="s">
        <v>71</v>
      </c>
      <c r="B14" s="130"/>
      <c r="C14" s="67">
        <v>0.56999999999999995</v>
      </c>
      <c r="D14" s="67">
        <f>D12*10%</f>
        <v>-18.718</v>
      </c>
      <c r="E14" s="67">
        <f>E12*10%</f>
        <v>70.846000000000004</v>
      </c>
      <c r="F14" s="67">
        <f>F12*10%</f>
        <v>65.951999999999998</v>
      </c>
      <c r="G14" s="67">
        <f>G12*10%</f>
        <v>65.951999999999998</v>
      </c>
      <c r="H14" s="67">
        <f t="shared" si="1"/>
        <v>-23.612000000000005</v>
      </c>
    </row>
    <row r="15" spans="1:8" ht="23.25" customHeight="1" x14ac:dyDescent="0.25">
      <c r="A15" s="131" t="s">
        <v>44</v>
      </c>
      <c r="B15" s="132"/>
      <c r="C15" s="65">
        <v>3.51</v>
      </c>
      <c r="D15" s="66">
        <v>-101.96</v>
      </c>
      <c r="E15" s="66">
        <v>432.48</v>
      </c>
      <c r="F15" s="66">
        <v>410.08</v>
      </c>
      <c r="G15" s="66">
        <f>F15</f>
        <v>410.08</v>
      </c>
      <c r="H15" s="67">
        <f t="shared" si="1"/>
        <v>-124.36000000000003</v>
      </c>
    </row>
    <row r="16" spans="1:8" x14ac:dyDescent="0.25">
      <c r="A16" s="68" t="s">
        <v>70</v>
      </c>
      <c r="B16" s="69"/>
      <c r="C16" s="67">
        <f>C15-C17</f>
        <v>3.1589999999999998</v>
      </c>
      <c r="D16" s="67">
        <f>D15-D17</f>
        <v>-91.763999999999996</v>
      </c>
      <c r="E16" s="67">
        <f>E15-E17</f>
        <v>389.23200000000003</v>
      </c>
      <c r="F16" s="67">
        <f>F15-F17</f>
        <v>369.072</v>
      </c>
      <c r="G16" s="67">
        <f>G15-G17</f>
        <v>369.072</v>
      </c>
      <c r="H16" s="67">
        <f t="shared" si="1"/>
        <v>-111.92400000000002</v>
      </c>
    </row>
    <row r="17" spans="1:8" ht="15" customHeight="1" x14ac:dyDescent="0.25">
      <c r="A17" s="129" t="s">
        <v>71</v>
      </c>
      <c r="B17" s="130"/>
      <c r="C17" s="67">
        <f>C15*10%</f>
        <v>0.35099999999999998</v>
      </c>
      <c r="D17" s="67">
        <f>D15*10%</f>
        <v>-10.196</v>
      </c>
      <c r="E17" s="67">
        <f>E15*10%</f>
        <v>43.248000000000005</v>
      </c>
      <c r="F17" s="67">
        <f>F15*10%</f>
        <v>41.008000000000003</v>
      </c>
      <c r="G17" s="67">
        <f>G15*10%</f>
        <v>41.008000000000003</v>
      </c>
      <c r="H17" s="67">
        <f t="shared" si="1"/>
        <v>-12.436000000000002</v>
      </c>
    </row>
    <row r="18" spans="1:8" ht="13.5" customHeight="1" x14ac:dyDescent="0.25">
      <c r="A18" s="131" t="s">
        <v>54</v>
      </c>
      <c r="B18" s="132"/>
      <c r="C18" s="70">
        <v>2.41</v>
      </c>
      <c r="D18" s="66">
        <v>-78.489999999999995</v>
      </c>
      <c r="E18" s="66">
        <v>296.95999999999998</v>
      </c>
      <c r="F18" s="66">
        <v>276.47000000000003</v>
      </c>
      <c r="G18" s="66">
        <f>F18</f>
        <v>276.47000000000003</v>
      </c>
      <c r="H18" s="67">
        <f t="shared" si="1"/>
        <v>-98.979999999999947</v>
      </c>
    </row>
    <row r="19" spans="1:8" ht="13.5" customHeight="1" x14ac:dyDescent="0.25">
      <c r="A19" s="68" t="s">
        <v>70</v>
      </c>
      <c r="B19" s="69"/>
      <c r="C19" s="67">
        <f>C18-C20</f>
        <v>2.169</v>
      </c>
      <c r="D19" s="67">
        <f>D18-D20</f>
        <v>-70.640999999999991</v>
      </c>
      <c r="E19" s="67">
        <f>E18-E20</f>
        <v>267.26400000000001</v>
      </c>
      <c r="F19" s="67">
        <f>F18-F20</f>
        <v>248.82300000000004</v>
      </c>
      <c r="G19" s="67">
        <f>G18-G20</f>
        <v>248.82300000000004</v>
      </c>
      <c r="H19" s="67">
        <f t="shared" si="1"/>
        <v>-89.081999999999965</v>
      </c>
    </row>
    <row r="20" spans="1:8" ht="12.75" customHeight="1" x14ac:dyDescent="0.25">
      <c r="A20" s="129" t="s">
        <v>71</v>
      </c>
      <c r="B20" s="130"/>
      <c r="C20" s="67">
        <f>C18*10%</f>
        <v>0.24100000000000002</v>
      </c>
      <c r="D20" s="67">
        <f>D18*10%</f>
        <v>-7.8490000000000002</v>
      </c>
      <c r="E20" s="67">
        <f>E18*10%</f>
        <v>29.695999999999998</v>
      </c>
      <c r="F20" s="67">
        <f>F18*10%</f>
        <v>27.647000000000006</v>
      </c>
      <c r="G20" s="67">
        <f>G18*10%</f>
        <v>27.647000000000006</v>
      </c>
      <c r="H20" s="67">
        <f t="shared" si="1"/>
        <v>-9.8979999999999926</v>
      </c>
    </row>
    <row r="21" spans="1:8" x14ac:dyDescent="0.25">
      <c r="A21" s="131" t="s">
        <v>81</v>
      </c>
      <c r="B21" s="133"/>
      <c r="C21" s="71">
        <v>1.1299999999999999</v>
      </c>
      <c r="D21" s="67">
        <v>-36.68</v>
      </c>
      <c r="E21" s="67">
        <v>139.22</v>
      </c>
      <c r="F21" s="67">
        <v>129.61000000000001</v>
      </c>
      <c r="G21" s="67">
        <f>F21</f>
        <v>129.61000000000001</v>
      </c>
      <c r="H21" s="67">
        <f t="shared" si="1"/>
        <v>-46.289999999999985</v>
      </c>
    </row>
    <row r="22" spans="1:8" ht="14.25" customHeight="1" x14ac:dyDescent="0.25">
      <c r="A22" s="68" t="s">
        <v>70</v>
      </c>
      <c r="B22" s="69"/>
      <c r="C22" s="67">
        <f>C21-C23</f>
        <v>1.0169999999999999</v>
      </c>
      <c r="D22" s="67">
        <f>D21-D23</f>
        <v>-33.012</v>
      </c>
      <c r="E22" s="67">
        <f>E21-E23</f>
        <v>125.298</v>
      </c>
      <c r="F22" s="67">
        <f>F21-F23</f>
        <v>116.64900000000002</v>
      </c>
      <c r="G22" s="67">
        <f>G21-G23</f>
        <v>116.64900000000002</v>
      </c>
      <c r="H22" s="67">
        <f t="shared" si="1"/>
        <v>-41.660999999999987</v>
      </c>
    </row>
    <row r="23" spans="1:8" ht="14.25" customHeight="1" x14ac:dyDescent="0.25">
      <c r="A23" s="129" t="s">
        <v>71</v>
      </c>
      <c r="B23" s="134"/>
      <c r="C23" s="67">
        <f>C21*10%</f>
        <v>0.11299999999999999</v>
      </c>
      <c r="D23" s="67">
        <f>D21*10%</f>
        <v>-3.6680000000000001</v>
      </c>
      <c r="E23" s="67">
        <f>E21*10%</f>
        <v>13.922000000000001</v>
      </c>
      <c r="F23" s="67">
        <f>F21*10%</f>
        <v>12.961000000000002</v>
      </c>
      <c r="G23" s="67">
        <f>G21*10%</f>
        <v>12.961000000000002</v>
      </c>
      <c r="H23" s="67">
        <f t="shared" si="1"/>
        <v>-4.6289999999999987</v>
      </c>
    </row>
    <row r="24" spans="1:8" ht="14.25" customHeight="1" x14ac:dyDescent="0.25">
      <c r="A24" s="72" t="s">
        <v>45</v>
      </c>
      <c r="B24" s="73"/>
      <c r="C24" s="71">
        <v>4.43</v>
      </c>
      <c r="D24" s="67">
        <v>-132.84</v>
      </c>
      <c r="E24" s="67">
        <v>545.91</v>
      </c>
      <c r="F24" s="67">
        <v>498.16</v>
      </c>
      <c r="G24" s="67">
        <f>F24</f>
        <v>498.16</v>
      </c>
      <c r="H24" s="67">
        <f t="shared" si="1"/>
        <v>-180.58999999999995</v>
      </c>
    </row>
    <row r="25" spans="1:8" ht="14.25" customHeight="1" x14ac:dyDescent="0.25">
      <c r="A25" s="68" t="s">
        <v>70</v>
      </c>
      <c r="B25" s="69"/>
      <c r="C25" s="67">
        <f>C24-C26</f>
        <v>3.9869999999999997</v>
      </c>
      <c r="D25" s="67">
        <f>D24-D26</f>
        <v>-119.556</v>
      </c>
      <c r="E25" s="67">
        <f>E24-E26</f>
        <v>491.31899999999996</v>
      </c>
      <c r="F25" s="67">
        <f>F24-F26</f>
        <v>448.34400000000005</v>
      </c>
      <c r="G25" s="67">
        <f>G24-G26</f>
        <v>448.34400000000005</v>
      </c>
      <c r="H25" s="67">
        <f t="shared" si="1"/>
        <v>-162.53099999999989</v>
      </c>
    </row>
    <row r="26" spans="1:8" x14ac:dyDescent="0.25">
      <c r="A26" s="129" t="s">
        <v>71</v>
      </c>
      <c r="B26" s="130"/>
      <c r="C26" s="67">
        <f>C24*10%</f>
        <v>0.443</v>
      </c>
      <c r="D26" s="67">
        <f>D24*10%</f>
        <v>-13.284000000000001</v>
      </c>
      <c r="E26" s="67">
        <f>E24*10%</f>
        <v>54.591000000000001</v>
      </c>
      <c r="F26" s="67">
        <f>F24*10%</f>
        <v>49.816000000000003</v>
      </c>
      <c r="G26" s="67">
        <f>G24*10%</f>
        <v>49.816000000000003</v>
      </c>
      <c r="H26" s="67">
        <f t="shared" si="1"/>
        <v>-18.058999999999997</v>
      </c>
    </row>
    <row r="27" spans="1:8" ht="14.25" customHeight="1" x14ac:dyDescent="0.25">
      <c r="A27" s="111" t="s">
        <v>46</v>
      </c>
      <c r="B27" s="112"/>
      <c r="C27" s="79">
        <v>4.26</v>
      </c>
      <c r="D27" s="80">
        <v>-117.36</v>
      </c>
      <c r="E27" s="80">
        <v>522.55999999999995</v>
      </c>
      <c r="F27" s="80">
        <v>482.57</v>
      </c>
      <c r="G27" s="80">
        <f>F27</f>
        <v>482.57</v>
      </c>
      <c r="H27" s="67">
        <f t="shared" si="1"/>
        <v>-157.34999999999997</v>
      </c>
    </row>
    <row r="28" spans="1:8" x14ac:dyDescent="0.25">
      <c r="A28" s="68" t="s">
        <v>70</v>
      </c>
      <c r="B28" s="69"/>
      <c r="C28" s="67">
        <f>C27-C29</f>
        <v>3.8339999999999996</v>
      </c>
      <c r="D28" s="67">
        <f>D27-D29</f>
        <v>-105.64</v>
      </c>
      <c r="E28" s="67">
        <f>E27-E29</f>
        <v>470.30399999999997</v>
      </c>
      <c r="F28" s="67">
        <f>F27-F29</f>
        <v>434.31299999999999</v>
      </c>
      <c r="G28" s="67">
        <f>G27-G29</f>
        <v>434.31299999999999</v>
      </c>
      <c r="H28" s="67">
        <f t="shared" si="1"/>
        <v>-141.63099999999997</v>
      </c>
    </row>
    <row r="29" spans="1:8" x14ac:dyDescent="0.25">
      <c r="A29" s="129" t="s">
        <v>71</v>
      </c>
      <c r="B29" s="130"/>
      <c r="C29" s="67">
        <f>C27*10%</f>
        <v>0.42599999999999999</v>
      </c>
      <c r="D29" s="67">
        <v>-11.72</v>
      </c>
      <c r="E29" s="67">
        <f>E27*10%</f>
        <v>52.256</v>
      </c>
      <c r="F29" s="67">
        <f t="shared" ref="F29:G29" si="2">F27*10%</f>
        <v>48.257000000000005</v>
      </c>
      <c r="G29" s="67">
        <f t="shared" si="2"/>
        <v>48.257000000000005</v>
      </c>
      <c r="H29" s="67">
        <f t="shared" si="1"/>
        <v>-15.718999999999996</v>
      </c>
    </row>
    <row r="30" spans="1:8" ht="9" customHeight="1" x14ac:dyDescent="0.25">
      <c r="A30" s="74"/>
      <c r="B30" s="75"/>
      <c r="C30" s="67"/>
      <c r="D30" s="67"/>
      <c r="E30" s="67"/>
      <c r="F30" s="67"/>
      <c r="G30" s="76"/>
      <c r="H30" s="67"/>
    </row>
    <row r="31" spans="1:8" ht="13.5" customHeight="1" x14ac:dyDescent="0.25">
      <c r="A31" s="135" t="s">
        <v>47</v>
      </c>
      <c r="B31" s="136"/>
      <c r="C31" s="71">
        <v>7.93</v>
      </c>
      <c r="D31" s="71">
        <v>-1089.9000000000001</v>
      </c>
      <c r="E31" s="71">
        <v>977.14</v>
      </c>
      <c r="F31" s="71">
        <v>907.94</v>
      </c>
      <c r="G31" s="76">
        <f>G32+G33</f>
        <v>282.44399999999996</v>
      </c>
      <c r="H31" s="71">
        <f>F31-E31+D31+F31-G31</f>
        <v>-533.60399999999981</v>
      </c>
    </row>
    <row r="32" spans="1:8" ht="14.25" customHeight="1" x14ac:dyDescent="0.25">
      <c r="A32" s="68" t="s">
        <v>73</v>
      </c>
      <c r="B32" s="69"/>
      <c r="C32" s="67">
        <f>C31-C33</f>
        <v>7.1369999999999996</v>
      </c>
      <c r="D32" s="71">
        <v>-1079.5899999999999</v>
      </c>
      <c r="E32" s="67">
        <f>E31-E33</f>
        <v>879.42599999999993</v>
      </c>
      <c r="F32" s="67">
        <f>F31-F33</f>
        <v>817.14600000000007</v>
      </c>
      <c r="G32" s="77">
        <f>G65</f>
        <v>191.64999999999998</v>
      </c>
      <c r="H32" s="71">
        <f t="shared" ref="H32:H33" si="3">F32-E32+D32+F32-G32</f>
        <v>-516.3739999999998</v>
      </c>
    </row>
    <row r="33" spans="1:8" ht="12.75" customHeight="1" x14ac:dyDescent="0.25">
      <c r="A33" s="129" t="s">
        <v>71</v>
      </c>
      <c r="B33" s="130"/>
      <c r="C33" s="67">
        <f>C31*10%</f>
        <v>0.79300000000000004</v>
      </c>
      <c r="D33" s="67">
        <v>-10.31</v>
      </c>
      <c r="E33" s="67">
        <f>E31*10%</f>
        <v>97.713999999999999</v>
      </c>
      <c r="F33" s="67">
        <f>F31*10%</f>
        <v>90.794000000000011</v>
      </c>
      <c r="G33" s="67">
        <f>F33</f>
        <v>90.794000000000011</v>
      </c>
      <c r="H33" s="71">
        <f t="shared" si="3"/>
        <v>-17.22999999999999</v>
      </c>
    </row>
    <row r="34" spans="1:8" ht="12.75" customHeight="1" x14ac:dyDescent="0.25">
      <c r="A34" s="74"/>
      <c r="B34" s="75"/>
      <c r="C34" s="67"/>
      <c r="D34" s="67"/>
      <c r="E34" s="67"/>
      <c r="F34" s="67"/>
      <c r="G34" s="76"/>
      <c r="H34" s="71"/>
    </row>
    <row r="35" spans="1:8" ht="12.75" customHeight="1" x14ac:dyDescent="0.25">
      <c r="A35" s="127" t="s">
        <v>123</v>
      </c>
      <c r="B35" s="128"/>
      <c r="C35" s="67"/>
      <c r="D35" s="71">
        <v>-69.11</v>
      </c>
      <c r="E35" s="71">
        <f>E37+E38+E39+E40</f>
        <v>282.46999999999997</v>
      </c>
      <c r="F35" s="71">
        <f>F37+F38+F39+F40</f>
        <v>264.5</v>
      </c>
      <c r="G35" s="71">
        <f>G37+G38+G39+G40</f>
        <v>264.5</v>
      </c>
      <c r="H35" s="71">
        <f>F35-E35+D35+F35-G35</f>
        <v>-87.079999999999984</v>
      </c>
    </row>
    <row r="36" spans="1:8" ht="12.75" customHeight="1" x14ac:dyDescent="0.25">
      <c r="A36" s="68" t="s">
        <v>124</v>
      </c>
      <c r="B36" s="78"/>
      <c r="C36" s="67"/>
      <c r="D36" s="67"/>
      <c r="E36" s="67"/>
      <c r="F36" s="67"/>
      <c r="G36" s="76"/>
      <c r="H36" s="71"/>
    </row>
    <row r="37" spans="1:8" ht="12.75" customHeight="1" x14ac:dyDescent="0.25">
      <c r="A37" s="137" t="s">
        <v>125</v>
      </c>
      <c r="B37" s="138"/>
      <c r="C37" s="67"/>
      <c r="D37" s="67">
        <v>-3.13</v>
      </c>
      <c r="E37" s="67">
        <v>10.63</v>
      </c>
      <c r="F37" s="67">
        <v>10</v>
      </c>
      <c r="G37" s="67">
        <f>F37</f>
        <v>10</v>
      </c>
      <c r="H37" s="67">
        <f t="shared" ref="H37:H40" si="4">F37-E37+D37+F37-G37</f>
        <v>-3.7600000000000007</v>
      </c>
    </row>
    <row r="38" spans="1:8" ht="12.75" customHeight="1" x14ac:dyDescent="0.25">
      <c r="A38" s="137" t="s">
        <v>127</v>
      </c>
      <c r="B38" s="138"/>
      <c r="C38" s="67"/>
      <c r="D38" s="67">
        <v>-15.66</v>
      </c>
      <c r="E38" s="67">
        <v>53.09</v>
      </c>
      <c r="F38" s="67">
        <v>49.88</v>
      </c>
      <c r="G38" s="67">
        <f t="shared" ref="G38:G40" si="5">F38</f>
        <v>49.88</v>
      </c>
      <c r="H38" s="67">
        <f t="shared" si="4"/>
        <v>-18.87</v>
      </c>
    </row>
    <row r="39" spans="1:8" ht="12.75" customHeight="1" x14ac:dyDescent="0.25">
      <c r="A39" s="137" t="s">
        <v>128</v>
      </c>
      <c r="B39" s="138"/>
      <c r="C39" s="67"/>
      <c r="D39" s="67">
        <v>-47.89</v>
      </c>
      <c r="E39" s="67">
        <v>207.97</v>
      </c>
      <c r="F39" s="67">
        <v>194.64</v>
      </c>
      <c r="G39" s="67">
        <f t="shared" si="5"/>
        <v>194.64</v>
      </c>
      <c r="H39" s="67">
        <f t="shared" si="4"/>
        <v>-61.220000000000027</v>
      </c>
    </row>
    <row r="40" spans="1:8" ht="12.75" customHeight="1" x14ac:dyDescent="0.25">
      <c r="A40" s="137" t="s">
        <v>126</v>
      </c>
      <c r="B40" s="138"/>
      <c r="C40" s="67"/>
      <c r="D40" s="67">
        <v>-2.4300000000000002</v>
      </c>
      <c r="E40" s="67">
        <v>10.78</v>
      </c>
      <c r="F40" s="67">
        <v>9.98</v>
      </c>
      <c r="G40" s="67">
        <f t="shared" si="5"/>
        <v>9.98</v>
      </c>
      <c r="H40" s="67">
        <f t="shared" si="4"/>
        <v>-3.2299999999999986</v>
      </c>
    </row>
    <row r="41" spans="1:8" ht="13.5" customHeight="1" x14ac:dyDescent="0.25">
      <c r="A41" s="127" t="s">
        <v>111</v>
      </c>
      <c r="B41" s="128"/>
      <c r="C41" s="67"/>
      <c r="D41" s="71"/>
      <c r="E41" s="71">
        <f>E8+E31+E35</f>
        <v>3905.2</v>
      </c>
      <c r="F41" s="71">
        <f>F8+F31+F35</f>
        <v>3628.85</v>
      </c>
      <c r="G41" s="71">
        <f>G8+G31+G35</f>
        <v>3003.3539999999998</v>
      </c>
      <c r="H41" s="71"/>
    </row>
    <row r="42" spans="1:8" ht="13.5" customHeight="1" x14ac:dyDescent="0.25">
      <c r="A42" s="127" t="s">
        <v>112</v>
      </c>
      <c r="B42" s="128"/>
      <c r="C42" s="67"/>
      <c r="D42" s="67"/>
      <c r="E42" s="67"/>
      <c r="F42" s="67"/>
      <c r="G42" s="76"/>
      <c r="H42" s="71"/>
    </row>
    <row r="43" spans="1:8" ht="27" customHeight="1" x14ac:dyDescent="0.25">
      <c r="A43" s="113" t="s">
        <v>114</v>
      </c>
      <c r="B43" s="114"/>
      <c r="C43" s="81"/>
      <c r="D43" s="81">
        <v>41.1</v>
      </c>
      <c r="E43" s="81">
        <v>12.36</v>
      </c>
      <c r="F43" s="81">
        <v>12.36</v>
      </c>
      <c r="G43" s="81">
        <f>G44+G45</f>
        <v>2.1</v>
      </c>
      <c r="H43" s="71">
        <f t="shared" ref="H43:H45" si="6">F43-E43+D43+F43-G43</f>
        <v>51.36</v>
      </c>
    </row>
    <row r="44" spans="1:8" x14ac:dyDescent="0.25">
      <c r="A44" s="68" t="s">
        <v>73</v>
      </c>
      <c r="B44" s="69"/>
      <c r="C44" s="67"/>
      <c r="D44" s="67">
        <v>41.1</v>
      </c>
      <c r="E44" s="67">
        <f>E43-E45</f>
        <v>10.26</v>
      </c>
      <c r="F44" s="67">
        <f>F43-F45</f>
        <v>10.26</v>
      </c>
      <c r="G44" s="67">
        <v>0</v>
      </c>
      <c r="H44" s="67">
        <f>D44+F44</f>
        <v>51.36</v>
      </c>
    </row>
    <row r="45" spans="1:8" x14ac:dyDescent="0.25">
      <c r="A45" s="111" t="s">
        <v>55</v>
      </c>
      <c r="B45" s="112"/>
      <c r="C45" s="81"/>
      <c r="D45" s="81">
        <v>0</v>
      </c>
      <c r="E45" s="81">
        <v>2.1</v>
      </c>
      <c r="F45" s="81">
        <v>2.1</v>
      </c>
      <c r="G45" s="82">
        <f>F45</f>
        <v>2.1</v>
      </c>
      <c r="H45" s="83">
        <f t="shared" si="6"/>
        <v>0</v>
      </c>
    </row>
    <row r="46" spans="1:8" ht="15" customHeight="1" x14ac:dyDescent="0.25">
      <c r="A46" s="117" t="s">
        <v>121</v>
      </c>
      <c r="B46" s="118"/>
      <c r="C46" s="67">
        <v>150</v>
      </c>
      <c r="D46" s="67">
        <v>38.22</v>
      </c>
      <c r="E46" s="67">
        <v>9</v>
      </c>
      <c r="F46" s="67">
        <v>9</v>
      </c>
      <c r="G46" s="67">
        <v>0.38</v>
      </c>
      <c r="H46" s="71">
        <f t="shared" ref="H46:H47" si="7">F46-E46+D46+F46-G46</f>
        <v>46.839999999999996</v>
      </c>
    </row>
    <row r="47" spans="1:8" ht="18" customHeight="1" x14ac:dyDescent="0.25">
      <c r="A47" s="119" t="s">
        <v>84</v>
      </c>
      <c r="B47" s="120"/>
      <c r="C47" s="67">
        <v>25</v>
      </c>
      <c r="D47" s="67">
        <v>0</v>
      </c>
      <c r="E47" s="67">
        <v>0.38</v>
      </c>
      <c r="F47" s="67">
        <v>0.38</v>
      </c>
      <c r="G47" s="67">
        <v>0.38</v>
      </c>
      <c r="H47" s="71">
        <f t="shared" si="7"/>
        <v>0</v>
      </c>
    </row>
    <row r="48" spans="1:8" ht="18" customHeight="1" x14ac:dyDescent="0.25">
      <c r="A48" s="107" t="s">
        <v>115</v>
      </c>
      <c r="B48" s="108"/>
      <c r="C48" s="71"/>
      <c r="D48" s="71"/>
      <c r="E48" s="71">
        <f>E43+E46</f>
        <v>21.36</v>
      </c>
      <c r="F48" s="71">
        <f>F43+F46</f>
        <v>21.36</v>
      </c>
      <c r="G48" s="71">
        <f>G43+G46</f>
        <v>2.48</v>
      </c>
      <c r="H48" s="84"/>
    </row>
    <row r="49" spans="1:8" ht="16.5" customHeight="1" x14ac:dyDescent="0.25">
      <c r="A49" s="107" t="s">
        <v>111</v>
      </c>
      <c r="B49" s="108"/>
      <c r="C49" s="71"/>
      <c r="D49" s="71"/>
      <c r="E49" s="71">
        <f>E41+E48</f>
        <v>3926.56</v>
      </c>
      <c r="F49" s="71">
        <f>F41+F48</f>
        <v>3650.21</v>
      </c>
      <c r="G49" s="71">
        <f>G41+G48</f>
        <v>3005.8339999999998</v>
      </c>
      <c r="H49" s="71">
        <f>F49-E49+D50+F49-G49</f>
        <v>-1378.2739999999997</v>
      </c>
    </row>
    <row r="50" spans="1:8" ht="24.75" customHeight="1" x14ac:dyDescent="0.25">
      <c r="A50" s="113" t="s">
        <v>141</v>
      </c>
      <c r="B50" s="114"/>
      <c r="C50" s="71"/>
      <c r="D50" s="71">
        <f>D4</f>
        <v>-1746.3</v>
      </c>
      <c r="E50" s="85"/>
      <c r="F50" s="85"/>
      <c r="G50" s="85"/>
      <c r="H50" s="71">
        <f>H51+H52</f>
        <v>-1378.2740000000001</v>
      </c>
    </row>
    <row r="51" spans="1:8" ht="15.75" customHeight="1" x14ac:dyDescent="0.25">
      <c r="A51" s="107" t="s">
        <v>116</v>
      </c>
      <c r="B51" s="108"/>
      <c r="C51" s="71"/>
      <c r="D51" s="71"/>
      <c r="E51" s="85"/>
      <c r="F51" s="85"/>
      <c r="G51" s="85"/>
      <c r="H51" s="71">
        <f>H43+H46</f>
        <v>98.199999999999989</v>
      </c>
    </row>
    <row r="52" spans="1:8" ht="15.75" customHeight="1" x14ac:dyDescent="0.25">
      <c r="A52" s="107" t="s">
        <v>117</v>
      </c>
      <c r="B52" s="108"/>
      <c r="C52" s="71"/>
      <c r="D52" s="71"/>
      <c r="E52" s="85"/>
      <c r="F52" s="85"/>
      <c r="G52" s="85"/>
      <c r="H52" s="71">
        <f>H8+H31+H35</f>
        <v>-1476.4740000000002</v>
      </c>
    </row>
    <row r="53" spans="1:8" ht="13.5" customHeight="1" x14ac:dyDescent="0.25">
      <c r="A53" s="38"/>
      <c r="B53" s="38"/>
      <c r="C53" s="24"/>
      <c r="D53" s="24"/>
      <c r="E53" s="39"/>
      <c r="F53" s="39"/>
      <c r="G53" s="39"/>
      <c r="H53" s="35"/>
    </row>
    <row r="54" spans="1:8" ht="14.25" customHeight="1" x14ac:dyDescent="0.25">
      <c r="A54" s="109"/>
      <c r="B54" s="110"/>
      <c r="C54" s="110"/>
      <c r="D54" s="110"/>
      <c r="E54" s="110"/>
      <c r="F54" s="110"/>
      <c r="G54" s="110"/>
      <c r="H54" s="110"/>
    </row>
    <row r="55" spans="1:8" ht="14.25" customHeight="1" x14ac:dyDescent="0.25">
      <c r="A55" s="49"/>
      <c r="B55" s="47"/>
      <c r="C55" s="47"/>
      <c r="D55" s="47"/>
      <c r="E55" s="47"/>
      <c r="F55" s="47"/>
      <c r="G55" s="47"/>
      <c r="H55" s="47"/>
    </row>
    <row r="56" spans="1:8" x14ac:dyDescent="0.25">
      <c r="A56" s="17" t="s">
        <v>142</v>
      </c>
      <c r="D56" s="19"/>
      <c r="E56" s="19"/>
      <c r="F56" s="19"/>
      <c r="G56" s="19"/>
    </row>
    <row r="57" spans="1:8" x14ac:dyDescent="0.25">
      <c r="A57" s="121" t="s">
        <v>57</v>
      </c>
      <c r="B57" s="122"/>
      <c r="C57" s="122"/>
      <c r="D57" s="123"/>
      <c r="E57" s="27" t="s">
        <v>58</v>
      </c>
      <c r="F57" s="27" t="s">
        <v>59</v>
      </c>
      <c r="G57" s="27" t="s">
        <v>113</v>
      </c>
      <c r="H57" s="6" t="s">
        <v>120</v>
      </c>
    </row>
    <row r="58" spans="1:8" x14ac:dyDescent="0.25">
      <c r="A58" s="105" t="s">
        <v>148</v>
      </c>
      <c r="B58" s="106"/>
      <c r="C58" s="106"/>
      <c r="D58" s="99"/>
      <c r="E58" s="28">
        <v>43709</v>
      </c>
      <c r="F58" s="27" t="s">
        <v>149</v>
      </c>
      <c r="G58" s="61">
        <v>10.34</v>
      </c>
      <c r="H58" s="6" t="s">
        <v>150</v>
      </c>
    </row>
    <row r="59" spans="1:8" x14ac:dyDescent="0.25">
      <c r="A59" s="105" t="s">
        <v>151</v>
      </c>
      <c r="B59" s="106"/>
      <c r="C59" s="106"/>
      <c r="D59" s="99"/>
      <c r="E59" s="28">
        <v>43678</v>
      </c>
      <c r="F59" s="27">
        <v>1</v>
      </c>
      <c r="G59" s="61">
        <v>12.52</v>
      </c>
      <c r="H59" s="6" t="s">
        <v>152</v>
      </c>
    </row>
    <row r="60" spans="1:8" x14ac:dyDescent="0.25">
      <c r="A60" s="105" t="s">
        <v>153</v>
      </c>
      <c r="B60" s="106"/>
      <c r="C60" s="106"/>
      <c r="D60" s="99"/>
      <c r="E60" s="28">
        <v>43709</v>
      </c>
      <c r="F60" s="27">
        <v>1</v>
      </c>
      <c r="G60" s="61">
        <v>7.57</v>
      </c>
      <c r="H60" s="6" t="s">
        <v>150</v>
      </c>
    </row>
    <row r="61" spans="1:8" x14ac:dyDescent="0.25">
      <c r="A61" s="105" t="s">
        <v>154</v>
      </c>
      <c r="B61" s="106"/>
      <c r="C61" s="106"/>
      <c r="D61" s="99"/>
      <c r="E61" s="28">
        <v>43466</v>
      </c>
      <c r="F61" s="27" t="s">
        <v>155</v>
      </c>
      <c r="G61" s="61">
        <v>13.77</v>
      </c>
      <c r="H61" s="6" t="s">
        <v>156</v>
      </c>
    </row>
    <row r="62" spans="1:8" x14ac:dyDescent="0.25">
      <c r="A62" s="105" t="s">
        <v>157</v>
      </c>
      <c r="B62" s="106"/>
      <c r="C62" s="106"/>
      <c r="D62" s="99"/>
      <c r="E62" s="28">
        <v>43586</v>
      </c>
      <c r="F62" s="27" t="s">
        <v>158</v>
      </c>
      <c r="G62" s="61">
        <v>30.27</v>
      </c>
      <c r="H62" s="6" t="s">
        <v>156</v>
      </c>
    </row>
    <row r="63" spans="1:8" x14ac:dyDescent="0.25">
      <c r="A63" s="105" t="s">
        <v>100</v>
      </c>
      <c r="B63" s="106"/>
      <c r="C63" s="106"/>
      <c r="D63" s="99"/>
      <c r="E63" s="28">
        <v>43556</v>
      </c>
      <c r="F63" s="27" t="s">
        <v>143</v>
      </c>
      <c r="G63" s="61">
        <v>3.05</v>
      </c>
      <c r="H63" s="6" t="s">
        <v>119</v>
      </c>
    </row>
    <row r="64" spans="1:8" x14ac:dyDescent="0.25">
      <c r="A64" s="105" t="s">
        <v>159</v>
      </c>
      <c r="B64" s="106"/>
      <c r="C64" s="106"/>
      <c r="D64" s="99"/>
      <c r="E64" s="28">
        <v>43617</v>
      </c>
      <c r="F64" s="27" t="s">
        <v>160</v>
      </c>
      <c r="G64" s="61">
        <v>114.13</v>
      </c>
      <c r="H64" s="6" t="s">
        <v>161</v>
      </c>
    </row>
    <row r="65" spans="1:8" s="4" customFormat="1" x14ac:dyDescent="0.25">
      <c r="A65" s="124" t="s">
        <v>8</v>
      </c>
      <c r="B65" s="125"/>
      <c r="C65" s="125"/>
      <c r="D65" s="126"/>
      <c r="E65" s="86"/>
      <c r="F65" s="87"/>
      <c r="G65" s="88">
        <f>SUM(G58:G64)</f>
        <v>191.64999999999998</v>
      </c>
      <c r="H65" s="89"/>
    </row>
    <row r="66" spans="1:8" x14ac:dyDescent="0.25">
      <c r="A66" s="34"/>
      <c r="B66" s="35"/>
      <c r="C66" s="35"/>
      <c r="D66" s="35"/>
      <c r="E66" s="51"/>
      <c r="F66" s="36"/>
      <c r="G66" s="52"/>
    </row>
    <row r="67" spans="1:8" x14ac:dyDescent="0.25">
      <c r="A67" s="17" t="s">
        <v>48</v>
      </c>
      <c r="D67" s="19"/>
      <c r="E67" s="19"/>
      <c r="F67" s="19"/>
      <c r="G67" s="19"/>
    </row>
    <row r="68" spans="1:8" x14ac:dyDescent="0.25">
      <c r="A68" s="17" t="s">
        <v>49</v>
      </c>
      <c r="D68" s="19"/>
      <c r="E68" s="19"/>
      <c r="F68" s="19"/>
      <c r="G68" s="19"/>
    </row>
    <row r="69" spans="1:8" ht="40.5" customHeight="1" x14ac:dyDescent="0.25">
      <c r="A69" s="121" t="s">
        <v>60</v>
      </c>
      <c r="B69" s="122"/>
      <c r="C69" s="122"/>
      <c r="D69" s="122"/>
      <c r="E69" s="123"/>
      <c r="F69" s="30" t="s">
        <v>59</v>
      </c>
      <c r="G69" s="29" t="s">
        <v>144</v>
      </c>
    </row>
    <row r="70" spans="1:8" ht="20.25" customHeight="1" x14ac:dyDescent="0.25">
      <c r="A70" s="105" t="s">
        <v>61</v>
      </c>
      <c r="B70" s="106"/>
      <c r="C70" s="106"/>
      <c r="D70" s="106"/>
      <c r="E70" s="99"/>
      <c r="F70" s="27">
        <v>11</v>
      </c>
      <c r="G70" s="62">
        <v>2358.37</v>
      </c>
    </row>
    <row r="71" spans="1:8" x14ac:dyDescent="0.25">
      <c r="A71" s="109"/>
      <c r="B71" s="110"/>
      <c r="C71" s="110"/>
      <c r="D71" s="110"/>
      <c r="E71" s="110"/>
      <c r="F71" s="110"/>
      <c r="G71" s="110"/>
    </row>
    <row r="72" spans="1:8" x14ac:dyDescent="0.25">
      <c r="A72" s="17" t="s">
        <v>101</v>
      </c>
      <c r="D72" s="19"/>
      <c r="E72" s="19"/>
      <c r="F72" s="19"/>
      <c r="G72" s="19"/>
    </row>
    <row r="73" spans="1:8" x14ac:dyDescent="0.25">
      <c r="A73" s="115" t="s">
        <v>145</v>
      </c>
      <c r="B73" s="110"/>
      <c r="C73" s="110"/>
      <c r="D73" s="110"/>
      <c r="E73" s="110"/>
      <c r="F73" s="110"/>
      <c r="G73" s="110"/>
    </row>
    <row r="74" spans="1:8" ht="12" customHeight="1" x14ac:dyDescent="0.25">
      <c r="A74" s="116" t="s">
        <v>129</v>
      </c>
      <c r="B74" s="116"/>
      <c r="C74" s="116"/>
      <c r="D74" s="116"/>
      <c r="E74" s="116"/>
      <c r="F74" s="116"/>
      <c r="G74" s="116"/>
    </row>
    <row r="75" spans="1:8" ht="18" customHeight="1" x14ac:dyDescent="0.25">
      <c r="A75" s="116"/>
      <c r="B75" s="116"/>
      <c r="C75" s="116"/>
      <c r="D75" s="116"/>
      <c r="E75" s="116"/>
      <c r="F75" s="116"/>
      <c r="G75" s="116"/>
    </row>
    <row r="76" spans="1:8" ht="15.75" customHeight="1" x14ac:dyDescent="0.25">
      <c r="A76" s="116"/>
      <c r="B76" s="116"/>
      <c r="C76" s="116"/>
      <c r="D76" s="116"/>
      <c r="E76" s="116"/>
      <c r="F76" s="116"/>
      <c r="G76" s="116"/>
    </row>
    <row r="77" spans="1:8" x14ac:dyDescent="0.25">
      <c r="A77" s="48"/>
      <c r="B77" s="48"/>
      <c r="C77" s="48"/>
      <c r="D77" s="48"/>
      <c r="E77" s="48"/>
      <c r="F77" s="48"/>
      <c r="G77" s="48"/>
    </row>
    <row r="78" spans="1:8" x14ac:dyDescent="0.25">
      <c r="A78" s="46"/>
      <c r="B78" s="46"/>
      <c r="C78" s="46"/>
      <c r="D78" s="46"/>
      <c r="E78" s="46"/>
      <c r="F78" s="46"/>
      <c r="G78" s="46"/>
    </row>
    <row r="79" spans="1:8" x14ac:dyDescent="0.25">
      <c r="A79" s="19" t="s">
        <v>74</v>
      </c>
      <c r="B79" s="37"/>
    </row>
    <row r="80" spans="1:8" x14ac:dyDescent="0.25">
      <c r="A80" s="19" t="s">
        <v>75</v>
      </c>
      <c r="B80" s="37"/>
      <c r="E80" s="19" t="s">
        <v>146</v>
      </c>
    </row>
    <row r="81" spans="1:2" x14ac:dyDescent="0.25">
      <c r="A81" s="19" t="s">
        <v>76</v>
      </c>
      <c r="B81" s="37"/>
    </row>
    <row r="82" spans="1:2" ht="10.5" customHeight="1" x14ac:dyDescent="0.25">
      <c r="A82" s="19"/>
      <c r="B82" s="37"/>
    </row>
    <row r="83" spans="1:2" x14ac:dyDescent="0.25">
      <c r="A83" s="16" t="s">
        <v>77</v>
      </c>
    </row>
    <row r="84" spans="1:2" x14ac:dyDescent="0.25">
      <c r="A84" s="16" t="s">
        <v>78</v>
      </c>
    </row>
    <row r="85" spans="1:2" x14ac:dyDescent="0.25">
      <c r="A85" s="16" t="s">
        <v>147</v>
      </c>
    </row>
    <row r="86" spans="1:2" x14ac:dyDescent="0.25">
      <c r="A86" s="16" t="s">
        <v>79</v>
      </c>
    </row>
    <row r="87" spans="1:2" x14ac:dyDescent="0.25">
      <c r="A87" s="16"/>
    </row>
  </sheetData>
  <mergeCells count="50">
    <mergeCell ref="A38:B38"/>
    <mergeCell ref="A39:B39"/>
    <mergeCell ref="A40:B40"/>
    <mergeCell ref="A3:B3"/>
    <mergeCell ref="A8:B8"/>
    <mergeCell ref="A10:B10"/>
    <mergeCell ref="A11:H11"/>
    <mergeCell ref="A12:B12"/>
    <mergeCell ref="A4:B4"/>
    <mergeCell ref="A7:H7"/>
    <mergeCell ref="A42:B42"/>
    <mergeCell ref="A14:B14"/>
    <mergeCell ref="A15:B15"/>
    <mergeCell ref="A17:B17"/>
    <mergeCell ref="A18:B18"/>
    <mergeCell ref="A20:B20"/>
    <mergeCell ref="A21:B21"/>
    <mergeCell ref="A23:B23"/>
    <mergeCell ref="A29:B29"/>
    <mergeCell ref="A31:B31"/>
    <mergeCell ref="A33:B33"/>
    <mergeCell ref="A26:B26"/>
    <mergeCell ref="A27:B27"/>
    <mergeCell ref="A41:B41"/>
    <mergeCell ref="A35:B35"/>
    <mergeCell ref="A37:B37"/>
    <mergeCell ref="A73:G73"/>
    <mergeCell ref="A74:G76"/>
    <mergeCell ref="A46:B46"/>
    <mergeCell ref="A47:B47"/>
    <mergeCell ref="A58:D58"/>
    <mergeCell ref="A57:D57"/>
    <mergeCell ref="A63:D63"/>
    <mergeCell ref="A65:D65"/>
    <mergeCell ref="A69:E69"/>
    <mergeCell ref="A70:E70"/>
    <mergeCell ref="A60:D60"/>
    <mergeCell ref="A52:B52"/>
    <mergeCell ref="A49:B49"/>
    <mergeCell ref="A50:B50"/>
    <mergeCell ref="A48:B48"/>
    <mergeCell ref="A45:B45"/>
    <mergeCell ref="A59:D59"/>
    <mergeCell ref="A43:B43"/>
    <mergeCell ref="A71:G71"/>
    <mergeCell ref="A61:D61"/>
    <mergeCell ref="A62:D62"/>
    <mergeCell ref="A64:D64"/>
    <mergeCell ref="A51:B51"/>
    <mergeCell ref="A54:H54"/>
  </mergeCells>
  <pageMargins left="0.7" right="0.7" top="0.75" bottom="0.75" header="0.3" footer="0.3"/>
  <pageSetup paperSize="9" orientation="portrait" r:id="rId1"/>
  <ignoredErrors>
    <ignoredError sqref="H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2020-02-12T03:55:30Z</cp:lastPrinted>
  <dcterms:created xsi:type="dcterms:W3CDTF">2013-02-18T04:38:06Z</dcterms:created>
  <dcterms:modified xsi:type="dcterms:W3CDTF">2020-03-19T05:51:57Z</dcterms:modified>
</cp:coreProperties>
</file>