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75" i="8" l="1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F33" i="8" s="1"/>
  <c r="E34" i="8"/>
  <c r="E33" i="8" s="1"/>
  <c r="F26" i="8"/>
  <c r="F25" i="8" s="1"/>
  <c r="E26" i="8"/>
  <c r="E25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4" i="8"/>
  <c r="F13" i="8"/>
  <c r="E14" i="8"/>
  <c r="H44" i="8" l="1"/>
  <c r="H54" i="8"/>
  <c r="H52" i="8"/>
  <c r="H50" i="8"/>
  <c r="H41" i="8"/>
  <c r="H40" i="8"/>
  <c r="H39" i="8"/>
  <c r="H38" i="8"/>
  <c r="D29" i="8"/>
  <c r="D26" i="8"/>
  <c r="D25" i="8"/>
  <c r="D23" i="8"/>
  <c r="H23" i="8" s="1"/>
  <c r="D20" i="8"/>
  <c r="H20" i="8" s="1"/>
  <c r="D19" i="8"/>
  <c r="D17" i="8"/>
  <c r="H17" i="8" s="1"/>
  <c r="D14" i="8"/>
  <c r="D13" i="8" s="1"/>
  <c r="H14" i="8"/>
  <c r="D9" i="8"/>
  <c r="F36" i="8"/>
  <c r="E36" i="8"/>
  <c r="H36" i="8" s="1"/>
  <c r="H55" i="8"/>
  <c r="H48" i="8"/>
  <c r="G8" i="8"/>
  <c r="G9" i="8" s="1"/>
  <c r="H45" i="8"/>
  <c r="G32" i="8"/>
  <c r="H32" i="8" s="1"/>
  <c r="H33" i="8"/>
  <c r="E13" i="8"/>
  <c r="F8" i="8"/>
  <c r="E8" i="8"/>
  <c r="C9" i="8"/>
  <c r="H12" i="8"/>
  <c r="H15" i="8"/>
  <c r="H18" i="8"/>
  <c r="H21" i="8"/>
  <c r="H24" i="8"/>
  <c r="H26" i="8"/>
  <c r="H27" i="8"/>
  <c r="H28" i="8"/>
  <c r="H30" i="8"/>
  <c r="H34" i="8"/>
  <c r="H46" i="8"/>
  <c r="D16" i="8" l="1"/>
  <c r="D22" i="8"/>
  <c r="F10" i="8"/>
  <c r="F9" i="8"/>
  <c r="E42" i="8"/>
  <c r="E56" i="8" s="1"/>
  <c r="E10" i="8"/>
  <c r="H59" i="8"/>
  <c r="G42" i="8"/>
  <c r="G56" i="8" s="1"/>
  <c r="F42" i="8"/>
  <c r="F56" i="8" s="1"/>
  <c r="H29" i="8"/>
  <c r="H25" i="8"/>
  <c r="H22" i="8"/>
  <c r="H19" i="8"/>
  <c r="H16" i="8"/>
  <c r="H8" i="8"/>
  <c r="H60" i="8" s="1"/>
  <c r="H13" i="8"/>
  <c r="H10" i="8" l="1"/>
  <c r="E9" i="8"/>
  <c r="H9" i="8" s="1"/>
  <c r="H57" i="8"/>
  <c r="H58" i="8"/>
</calcChain>
</file>

<file path=xl/sharedStrings.xml><?xml version="1.0" encoding="utf-8"?>
<sst xmlns="http://schemas.openxmlformats.org/spreadsheetml/2006/main" count="203" uniqueCount="176">
  <si>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</si>
  <si>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</si>
  <si>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</si>
  <si>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</si>
  <si>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</si>
  <si>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</si>
  <si>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</si>
  <si>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</si>
  <si>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</si>
  <si>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</si>
  <si>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</si>
  <si>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</si>
  <si>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</si>
  <si>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</si>
  <si>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</si>
  <si>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</si>
  <si>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</si>
  <si>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</si>
  <si>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</si>
  <si>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</si>
  <si>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</si>
  <si>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</si>
  <si>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</si>
  <si>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</si>
  <si>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</si>
  <si>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</si>
  <si>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</si>
  <si>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</si>
  <si>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</si>
  <si>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</si>
  <si>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</si>
  <si>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</si>
  <si>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</si>
  <si>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</si>
  <si>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</si>
  <si>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</si>
  <si>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</si>
  <si>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</si>
  <si>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</si>
  <si>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</si>
  <si>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</si>
  <si>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</si>
  <si>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</si>
  <si>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</si>
  <si>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</si>
  <si>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</si>
  <si>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</si>
  <si>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</si>
  <si>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</si>
  <si>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</si>
  <si>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</si>
  <si>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</si>
  <si>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</si>
  <si>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</si>
  <si>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</si>
  <si>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</si>
  <si>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</si>
  <si>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</si>
  <si>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</si>
  <si>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</si>
  <si>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</si>
  <si>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</si>
  <si>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</si>
  <si>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</si>
  <si>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</si>
  <si>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</si>
  <si>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</si>
  <si>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</si>
  <si>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</si>
  <si>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</si>
  <si>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</si>
  <si>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</si>
  <si>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</si>
  <si>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</si>
  <si>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</si>
  <si>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</si>
  <si>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</si>
  <si>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</si>
  <si>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</si>
  <si>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</si>
  <si>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</si>
  <si>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</si>
  <si>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</si>
  <si>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</si>
  <si>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</si>
  <si>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</si>
  <si>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</si>
  <si>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</si>
  <si>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</si>
  <si>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</si>
  <si>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</si>
  <si>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</si>
  <si>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</si>
  <si>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</si>
  <si>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</si>
  <si>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</si>
  <si>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</si>
  <si>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</si>
  <si>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</si>
  <si>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</si>
  <si>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</si>
  <si>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</si>
  <si>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</si>
  <si>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</si>
  <si>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</si>
  <si>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</si>
  <si>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</si>
  <si>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</t>
  </si>
  <si>
    <t>ООО "Сансервис"</t>
  </si>
  <si>
    <t>ООО " Стройцентр -1"</t>
  </si>
  <si>
    <t>ул. Льва Толстого, 25</t>
  </si>
  <si>
    <t>2-673-747</t>
  </si>
  <si>
    <t>3 подъезда</t>
  </si>
  <si>
    <t>3 лифта</t>
  </si>
  <si>
    <t>3 м/провода</t>
  </si>
  <si>
    <t xml:space="preserve">                                              01 января 2008 г</t>
  </si>
  <si>
    <t>№ 37 по ул.  Льва Толстого</t>
  </si>
  <si>
    <t>ул. Тунгусская,8</t>
  </si>
  <si>
    <t>количество проживающих</t>
  </si>
  <si>
    <t>итого по дому:</t>
  </si>
  <si>
    <t>Прочие работы и услуги</t>
  </si>
  <si>
    <t>сумма, т.р.</t>
  </si>
  <si>
    <t>исполнитель</t>
  </si>
  <si>
    <t xml:space="preserve">ь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</si>
  <si>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</si>
  <si>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</si>
  <si>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</si>
  <si>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</si>
  <si>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6320,7 кв.м</t>
  </si>
  <si>
    <t>всего:  1351,4кв.м</t>
  </si>
  <si>
    <t>241 чел</t>
  </si>
  <si>
    <t>в.т.ч. Услуги по управлению, налоги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</si>
  <si>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</t>
    </r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</si>
  <si>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</si>
  <si>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</si>
  <si>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</si>
  <si>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</si>
  <si>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</si>
  <si>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</si>
  <si>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компл</t>
  </si>
  <si>
    <t>ООО ТСГ</t>
  </si>
  <si>
    <t>1. Обслуж. Теплового счетчика</t>
  </si>
  <si>
    <t>2.Реклама в лифтах</t>
  </si>
  <si>
    <t>3.Телекоммуникац. Услуги (Козицкий)</t>
  </si>
  <si>
    <t>Ростелеком:</t>
  </si>
  <si>
    <t>ОктопусНет</t>
  </si>
  <si>
    <t>Владлинк</t>
  </si>
  <si>
    <t>Предложение Управляющей компании: по мере накопления средств - косметический ремонт подъездов.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</si>
  <si>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</si>
  <si>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</si>
  <si>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</si>
  <si>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</si>
  <si>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</si>
  <si>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</si>
  <si>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изделие металличское для сбора мусора</t>
  </si>
  <si>
    <t>ИП Логунов А.А.</t>
  </si>
  <si>
    <t xml:space="preserve">санитарная вырубка деревьев, вывоз, утилизация </t>
  </si>
  <si>
    <t>Вертикаль</t>
  </si>
  <si>
    <t>РесоГарантия</t>
  </si>
  <si>
    <t>Завоз земли, галечника</t>
  </si>
  <si>
    <t>16 м3</t>
  </si>
  <si>
    <t>монтаж балансировочн.задвижки на отопление</t>
  </si>
  <si>
    <t>2 шт</t>
  </si>
  <si>
    <t>ООО Вира</t>
  </si>
  <si>
    <t>установка двери на тепловой узел</t>
  </si>
  <si>
    <t>1 шт</t>
  </si>
  <si>
    <t>Двери деревянные в колясочную</t>
  </si>
  <si>
    <t>ООО Фаска</t>
  </si>
  <si>
    <t>установка вазона красного</t>
  </si>
  <si>
    <t>36 шт</t>
  </si>
  <si>
    <t>ООО ВМК</t>
  </si>
  <si>
    <t>экспертиза на кровлю</t>
  </si>
  <si>
    <t>АрктурЭксперт</t>
  </si>
  <si>
    <t>установка столба кирпичного и стены из отсевблоков</t>
  </si>
  <si>
    <t>итого:</t>
  </si>
  <si>
    <t>План по статье "текущий ремонт"на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</si>
</sst>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/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5" workbookViewId="0">
      <selection sqref="A1:XFD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148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116</v>
      </c>
    </row>
    <row r="4" spans="1:4" ht="14.25" customHeight="1" x14ac:dyDescent="0.25">
      <c r="A4" s="21" t="s">
        <v>132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1" t="s">
        <v>0</v>
      </c>
      <c r="B8" s="12" t="s">
        <v>9</v>
      </c>
      <c r="C8" s="26" t="s">
        <v>51</v>
      </c>
      <c r="D8" s="13"/>
    </row>
    <row r="9" spans="1:4" s="3" customFormat="1" ht="12" customHeight="1" x14ac:dyDescent="0.25">
      <c r="A9" s="11" t="s">
        <v>1</v>
      </c>
      <c r="B9" s="12" t="s">
        <v>11</v>
      </c>
      <c r="C9" s="105" t="s">
        <v>12</v>
      </c>
      <c r="D9" s="106"/>
    </row>
    <row r="10" spans="1:4" s="3" customFormat="1" ht="24" customHeight="1" x14ac:dyDescent="0.25">
      <c r="A10" s="11" t="s">
        <v>2</v>
      </c>
      <c r="B10" s="14" t="s">
        <v>13</v>
      </c>
      <c r="C10" s="99" t="s">
        <v>87</v>
      </c>
      <c r="D10" s="100"/>
    </row>
    <row r="11" spans="1:4" s="3" customFormat="1" ht="15" customHeight="1" x14ac:dyDescent="0.25">
      <c r="A11" s="11" t="s">
        <v>3</v>
      </c>
      <c r="B11" s="12" t="s">
        <v>14</v>
      </c>
      <c r="C11" s="105" t="s">
        <v>15</v>
      </c>
      <c r="D11" s="106"/>
    </row>
    <row r="12" spans="1:4" s="3" customFormat="1" ht="15" customHeight="1" x14ac:dyDescent="0.25">
      <c r="A12" s="56" t="s">
        <v>4</v>
      </c>
      <c r="B12" s="57" t="s">
        <v>90</v>
      </c>
      <c r="C12" s="54" t="s">
        <v>91</v>
      </c>
      <c r="D12" s="55" t="s">
        <v>92</v>
      </c>
    </row>
    <row r="13" spans="1:4" s="3" customFormat="1" ht="15" customHeight="1" x14ac:dyDescent="0.25">
      <c r="A13" s="58"/>
      <c r="B13" s="59"/>
      <c r="C13" s="54" t="s">
        <v>93</v>
      </c>
      <c r="D13" s="55" t="s">
        <v>94</v>
      </c>
    </row>
    <row r="14" spans="1:4" s="3" customFormat="1" ht="15" customHeight="1" x14ac:dyDescent="0.25">
      <c r="A14" s="58"/>
      <c r="B14" s="59"/>
      <c r="C14" s="54" t="s">
        <v>95</v>
      </c>
      <c r="D14" s="55" t="s">
        <v>96</v>
      </c>
    </row>
    <row r="15" spans="1:4" s="3" customFormat="1" ht="15" customHeight="1" x14ac:dyDescent="0.25">
      <c r="A15" s="58"/>
      <c r="B15" s="59"/>
      <c r="C15" s="54" t="s">
        <v>97</v>
      </c>
      <c r="D15" s="55" t="s">
        <v>98</v>
      </c>
    </row>
    <row r="16" spans="1:4" s="3" customFormat="1" ht="15" customHeight="1" x14ac:dyDescent="0.25">
      <c r="A16" s="58"/>
      <c r="B16" s="59"/>
      <c r="C16" s="54" t="s">
        <v>99</v>
      </c>
      <c r="D16" s="55" t="s">
        <v>100</v>
      </c>
    </row>
    <row r="17" spans="1:4" s="3" customFormat="1" ht="15" customHeight="1" x14ac:dyDescent="0.25">
      <c r="A17" s="58"/>
      <c r="B17" s="59"/>
      <c r="C17" s="54" t="s">
        <v>101</v>
      </c>
      <c r="D17" s="55" t="s">
        <v>102</v>
      </c>
    </row>
    <row r="18" spans="1:4" s="3" customFormat="1" ht="15" customHeight="1" x14ac:dyDescent="0.25">
      <c r="A18" s="60"/>
      <c r="B18" s="61"/>
      <c r="C18" s="54" t="s">
        <v>103</v>
      </c>
      <c r="D18" s="55" t="s">
        <v>104</v>
      </c>
    </row>
    <row r="19" spans="1:4" s="3" customFormat="1" ht="14.25" customHeight="1" x14ac:dyDescent="0.25">
      <c r="A19" s="11" t="s">
        <v>5</v>
      </c>
      <c r="B19" s="12" t="s">
        <v>16</v>
      </c>
      <c r="C19" s="107" t="s">
        <v>105</v>
      </c>
      <c r="D19" s="108"/>
    </row>
    <row r="20" spans="1:4" s="3" customFormat="1" x14ac:dyDescent="0.25">
      <c r="A20" s="11" t="s">
        <v>6</v>
      </c>
      <c r="B20" s="12" t="s">
        <v>17</v>
      </c>
      <c r="C20" s="109" t="s">
        <v>57</v>
      </c>
      <c r="D20" s="110"/>
    </row>
    <row r="21" spans="1:4" s="3" customFormat="1" ht="16.5" customHeight="1" x14ac:dyDescent="0.25">
      <c r="A21" s="11" t="s">
        <v>7</v>
      </c>
      <c r="B21" s="12" t="s">
        <v>18</v>
      </c>
      <c r="C21" s="99" t="s">
        <v>19</v>
      </c>
      <c r="D21" s="100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1" t="s">
        <v>26</v>
      </c>
      <c r="B26" s="102"/>
      <c r="C26" s="102"/>
      <c r="D26" s="103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108</v>
      </c>
      <c r="C28" s="6" t="s">
        <v>24</v>
      </c>
      <c r="D28" s="6" t="s">
        <v>25</v>
      </c>
    </row>
    <row r="29" spans="1:4" x14ac:dyDescent="0.25">
      <c r="A29" s="19" t="s">
        <v>27</v>
      </c>
      <c r="B29" s="18"/>
      <c r="C29" s="18"/>
      <c r="D29" s="18"/>
    </row>
    <row r="30" spans="1:4" ht="12.75" customHeight="1" x14ac:dyDescent="0.25">
      <c r="A30" s="7">
        <v>1</v>
      </c>
      <c r="B30" s="6" t="s">
        <v>109</v>
      </c>
      <c r="C30" s="6" t="s">
        <v>110</v>
      </c>
      <c r="D30" s="10" t="s">
        <v>111</v>
      </c>
    </row>
    <row r="31" spans="1:4" x14ac:dyDescent="0.25">
      <c r="A31" s="19" t="s">
        <v>43</v>
      </c>
      <c r="B31" s="18"/>
      <c r="C31" s="18"/>
      <c r="D31" s="18"/>
    </row>
    <row r="32" spans="1:4" ht="13.5" customHeight="1" x14ac:dyDescent="0.25">
      <c r="A32" s="19" t="s">
        <v>44</v>
      </c>
      <c r="B32" s="18"/>
      <c r="C32" s="18"/>
      <c r="D32" s="18"/>
    </row>
    <row r="33" spans="1:4" ht="12" customHeight="1" x14ac:dyDescent="0.25">
      <c r="A33" s="7">
        <v>1</v>
      </c>
      <c r="B33" s="6" t="s">
        <v>28</v>
      </c>
      <c r="C33" s="6" t="s">
        <v>117</v>
      </c>
      <c r="D33" s="10" t="s">
        <v>29</v>
      </c>
    </row>
    <row r="34" spans="1:4" x14ac:dyDescent="0.25">
      <c r="A34" s="19" t="s">
        <v>30</v>
      </c>
      <c r="B34" s="18"/>
      <c r="C34" s="18"/>
      <c r="D34" s="18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4" t="s">
        <v>52</v>
      </c>
      <c r="B38" s="18"/>
      <c r="C38" s="18"/>
      <c r="D38" s="18"/>
    </row>
    <row r="39" spans="1:4" x14ac:dyDescent="0.25">
      <c r="A39" s="7">
        <v>1</v>
      </c>
      <c r="B39" s="6" t="s">
        <v>35</v>
      </c>
      <c r="C39" s="97">
        <v>1986</v>
      </c>
      <c r="D39" s="104"/>
    </row>
    <row r="40" spans="1:4" x14ac:dyDescent="0.25">
      <c r="A40" s="7">
        <v>2</v>
      </c>
      <c r="B40" s="6" t="s">
        <v>37</v>
      </c>
      <c r="C40" s="97" t="s">
        <v>58</v>
      </c>
      <c r="D40" s="104"/>
    </row>
    <row r="41" spans="1:4" ht="15" customHeight="1" x14ac:dyDescent="0.25">
      <c r="A41" s="7">
        <v>3</v>
      </c>
      <c r="B41" s="6" t="s">
        <v>38</v>
      </c>
      <c r="C41" s="97" t="s">
        <v>112</v>
      </c>
      <c r="D41" s="98"/>
    </row>
    <row r="42" spans="1:4" x14ac:dyDescent="0.25">
      <c r="A42" s="7">
        <v>4</v>
      </c>
      <c r="B42" s="6" t="s">
        <v>36</v>
      </c>
      <c r="C42" s="97" t="s">
        <v>113</v>
      </c>
      <c r="D42" s="98"/>
    </row>
    <row r="43" spans="1:4" x14ac:dyDescent="0.25">
      <c r="A43" s="7">
        <v>5</v>
      </c>
      <c r="B43" s="6" t="s">
        <v>39</v>
      </c>
      <c r="C43" s="97" t="s">
        <v>114</v>
      </c>
      <c r="D43" s="98"/>
    </row>
    <row r="44" spans="1:4" x14ac:dyDescent="0.25">
      <c r="A44" s="7">
        <v>6</v>
      </c>
      <c r="B44" s="6" t="s">
        <v>40</v>
      </c>
      <c r="C44" s="97" t="s">
        <v>128</v>
      </c>
      <c r="D44" s="104"/>
    </row>
    <row r="45" spans="1:4" ht="15" customHeight="1" x14ac:dyDescent="0.25">
      <c r="A45" s="7">
        <v>7</v>
      </c>
      <c r="B45" s="6" t="s">
        <v>41</v>
      </c>
      <c r="C45" s="97" t="s">
        <v>59</v>
      </c>
      <c r="D45" s="104"/>
    </row>
    <row r="46" spans="1:4" x14ac:dyDescent="0.25">
      <c r="A46" s="7">
        <v>8</v>
      </c>
      <c r="B46" s="6" t="s">
        <v>42</v>
      </c>
      <c r="C46" s="97" t="s">
        <v>129</v>
      </c>
      <c r="D46" s="104"/>
    </row>
    <row r="47" spans="1:4" x14ac:dyDescent="0.25">
      <c r="A47" s="7">
        <v>9</v>
      </c>
      <c r="B47" s="6" t="s">
        <v>118</v>
      </c>
      <c r="C47" s="97" t="s">
        <v>130</v>
      </c>
      <c r="D47" s="104"/>
    </row>
    <row r="48" spans="1:4" x14ac:dyDescent="0.25">
      <c r="A48" s="71"/>
      <c r="B48" s="72" t="s">
        <v>89</v>
      </c>
      <c r="C48" s="73" t="s">
        <v>115</v>
      </c>
      <c r="D48" s="73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7:D47"/>
    <mergeCell ref="C44:D44"/>
    <mergeCell ref="C45:D45"/>
    <mergeCell ref="C46:D46"/>
    <mergeCell ref="C43:D43"/>
    <mergeCell ref="C9:D9"/>
    <mergeCell ref="C10:D10"/>
    <mergeCell ref="C11:D11"/>
    <mergeCell ref="C19:D19"/>
    <mergeCell ref="C20:D20"/>
    <mergeCell ref="C42:D42"/>
    <mergeCell ref="C21:D21"/>
    <mergeCell ref="A26:D26"/>
    <mergeCell ref="C39:D39"/>
    <mergeCell ref="C40:D40"/>
    <mergeCell ref="C41:D41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topLeftCell="A71" workbookViewId="0">
      <selection activeCell="I88" sqref="I88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28515625" customWidth="1"/>
  </cols>
  <sheetData>
    <row r="1" spans="1:8" x14ac:dyDescent="0.25">
      <c r="A1" s="4" t="s">
        <v>127</v>
      </c>
      <c r="B1"/>
      <c r="C1" s="42"/>
      <c r="D1" s="42"/>
    </row>
    <row r="2" spans="1:8" ht="13.5" customHeight="1" x14ac:dyDescent="0.25">
      <c r="A2" s="4" t="s">
        <v>149</v>
      </c>
      <c r="B2"/>
      <c r="C2" s="42"/>
      <c r="D2" s="42"/>
    </row>
    <row r="3" spans="1:8" ht="56.25" customHeight="1" x14ac:dyDescent="0.25">
      <c r="A3" s="121" t="s">
        <v>66</v>
      </c>
      <c r="B3" s="122"/>
      <c r="C3" s="43" t="s">
        <v>67</v>
      </c>
      <c r="D3" s="31" t="s">
        <v>68</v>
      </c>
      <c r="E3" s="31" t="s">
        <v>69</v>
      </c>
      <c r="F3" s="31" t="s">
        <v>70</v>
      </c>
      <c r="G3" s="44" t="s">
        <v>71</v>
      </c>
      <c r="H3" s="31" t="s">
        <v>72</v>
      </c>
    </row>
    <row r="4" spans="1:8" ht="25.5" customHeight="1" x14ac:dyDescent="0.25">
      <c r="A4" s="136" t="s">
        <v>150</v>
      </c>
      <c r="B4" s="137"/>
      <c r="C4" s="43"/>
      <c r="D4" s="31">
        <v>-21.66</v>
      </c>
      <c r="E4" s="31"/>
      <c r="F4" s="31"/>
      <c r="G4" s="44"/>
      <c r="H4" s="31"/>
    </row>
    <row r="5" spans="1:8" ht="14.25" customHeight="1" x14ac:dyDescent="0.25">
      <c r="A5" s="74" t="s">
        <v>125</v>
      </c>
      <c r="B5" s="75"/>
      <c r="C5" s="43"/>
      <c r="D5" s="31">
        <v>184.68</v>
      </c>
      <c r="E5" s="31"/>
      <c r="F5" s="31"/>
      <c r="G5" s="44"/>
      <c r="H5" s="31"/>
    </row>
    <row r="6" spans="1:8" ht="13.5" customHeight="1" x14ac:dyDescent="0.25">
      <c r="A6" s="74" t="s">
        <v>126</v>
      </c>
      <c r="B6" s="75"/>
      <c r="C6" s="43"/>
      <c r="D6" s="31">
        <v>-206.34</v>
      </c>
      <c r="E6" s="31"/>
      <c r="F6" s="31"/>
      <c r="G6" s="44"/>
      <c r="H6" s="31"/>
    </row>
    <row r="7" spans="1:8" ht="13.5" customHeight="1" x14ac:dyDescent="0.25">
      <c r="A7" s="133" t="s">
        <v>151</v>
      </c>
      <c r="B7" s="134"/>
      <c r="C7" s="134"/>
      <c r="D7" s="134"/>
      <c r="E7" s="134"/>
      <c r="F7" s="134"/>
      <c r="G7" s="134"/>
      <c r="H7" s="135"/>
    </row>
    <row r="8" spans="1:8" ht="17.25" customHeight="1" x14ac:dyDescent="0.25">
      <c r="A8" s="121" t="s">
        <v>73</v>
      </c>
      <c r="B8" s="122"/>
      <c r="C8" s="35">
        <v>21.13</v>
      </c>
      <c r="D8" s="32">
        <v>-188.02</v>
      </c>
      <c r="E8" s="7">
        <f>E12+E15+E18+E21+E24+E27</f>
        <v>1585.32</v>
      </c>
      <c r="F8" s="7">
        <f>F12+F15+F18+F21+F24+F27</f>
        <v>1573.5899999999997</v>
      </c>
      <c r="G8" s="7">
        <f>G12+G15+G18+G21+G24+G27</f>
        <v>1573.5899999999997</v>
      </c>
      <c r="H8" s="96">
        <f>F8-E8+D8</f>
        <v>-199.75000000000026</v>
      </c>
    </row>
    <row r="9" spans="1:8" x14ac:dyDescent="0.25">
      <c r="A9" s="45" t="s">
        <v>74</v>
      </c>
      <c r="B9" s="46"/>
      <c r="C9" s="7">
        <f>C8-C10</f>
        <v>19.02</v>
      </c>
      <c r="D9" s="7">
        <f>D8-D10</f>
        <v>-169.21</v>
      </c>
      <c r="E9" s="96">
        <f>E8-E10</f>
        <v>1426.788</v>
      </c>
      <c r="F9" s="96">
        <f>F8-F10</f>
        <v>1416.2309999999998</v>
      </c>
      <c r="G9" s="7">
        <f>G8-G10</f>
        <v>1416.2299999999996</v>
      </c>
      <c r="H9" s="96">
        <f t="shared" ref="H9:H10" si="0">F9-E9+D9</f>
        <v>-179.76700000000025</v>
      </c>
    </row>
    <row r="10" spans="1:8" x14ac:dyDescent="0.25">
      <c r="A10" s="119" t="s">
        <v>75</v>
      </c>
      <c r="B10" s="120"/>
      <c r="C10" s="7">
        <v>2.11</v>
      </c>
      <c r="D10" s="7">
        <v>-18.809999999999999</v>
      </c>
      <c r="E10" s="96">
        <f>E8*10%</f>
        <v>158.53200000000001</v>
      </c>
      <c r="F10" s="96">
        <f>F8*10%</f>
        <v>157.35899999999998</v>
      </c>
      <c r="G10" s="7">
        <v>157.36000000000001</v>
      </c>
      <c r="H10" s="96">
        <f t="shared" si="0"/>
        <v>-19.983000000000029</v>
      </c>
    </row>
    <row r="11" spans="1:8" ht="12.75" customHeight="1" x14ac:dyDescent="0.25">
      <c r="A11" s="133" t="s">
        <v>76</v>
      </c>
      <c r="B11" s="134"/>
      <c r="C11" s="134"/>
      <c r="D11" s="134"/>
      <c r="E11" s="134"/>
      <c r="F11" s="134"/>
      <c r="G11" s="134"/>
      <c r="H11" s="135"/>
    </row>
    <row r="12" spans="1:8" ht="15" customHeight="1" x14ac:dyDescent="0.25">
      <c r="A12" s="117" t="s">
        <v>55</v>
      </c>
      <c r="B12" s="118"/>
      <c r="C12" s="35">
        <v>5.65</v>
      </c>
      <c r="D12" s="32">
        <v>-55.93</v>
      </c>
      <c r="E12" s="32">
        <v>429.38</v>
      </c>
      <c r="F12" s="32">
        <v>427.7</v>
      </c>
      <c r="G12" s="32">
        <v>427.7</v>
      </c>
      <c r="H12" s="96">
        <f t="shared" ref="H12:H30" si="1">F12-E12+D12</f>
        <v>-57.610000000000007</v>
      </c>
    </row>
    <row r="13" spans="1:8" x14ac:dyDescent="0.25">
      <c r="A13" s="45" t="s">
        <v>74</v>
      </c>
      <c r="B13" s="46"/>
      <c r="C13" s="7">
        <v>5.08</v>
      </c>
      <c r="D13" s="96">
        <f>D12-D14</f>
        <v>-50.337000000000003</v>
      </c>
      <c r="E13" s="96">
        <f>E12-E14</f>
        <v>386.44200000000001</v>
      </c>
      <c r="F13" s="96">
        <f>F12-F14</f>
        <v>384.93</v>
      </c>
      <c r="G13" s="96">
        <f>G12-G14</f>
        <v>384.93</v>
      </c>
      <c r="H13" s="96">
        <f t="shared" si="1"/>
        <v>-51.849000000000004</v>
      </c>
    </row>
    <row r="14" spans="1:8" x14ac:dyDescent="0.25">
      <c r="A14" s="119" t="s">
        <v>75</v>
      </c>
      <c r="B14" s="120"/>
      <c r="C14" s="7">
        <v>0.56999999999999995</v>
      </c>
      <c r="D14" s="96">
        <f>D12*10%</f>
        <v>-5.593</v>
      </c>
      <c r="E14" s="96">
        <f>E12*10%</f>
        <v>42.938000000000002</v>
      </c>
      <c r="F14" s="96">
        <f>F12*10%</f>
        <v>42.77</v>
      </c>
      <c r="G14" s="96">
        <f>G12*10%</f>
        <v>42.77</v>
      </c>
      <c r="H14" s="96">
        <f t="shared" si="1"/>
        <v>-5.7609999999999992</v>
      </c>
    </row>
    <row r="15" spans="1:8" ht="23.25" customHeight="1" x14ac:dyDescent="0.25">
      <c r="A15" s="117" t="s">
        <v>45</v>
      </c>
      <c r="B15" s="118"/>
      <c r="C15" s="35">
        <v>3.45</v>
      </c>
      <c r="D15" s="32">
        <v>-33.11</v>
      </c>
      <c r="E15" s="32">
        <v>262.18</v>
      </c>
      <c r="F15" s="32">
        <v>261.62</v>
      </c>
      <c r="G15" s="32">
        <v>261.62</v>
      </c>
      <c r="H15" s="96">
        <f t="shared" si="1"/>
        <v>-33.67</v>
      </c>
    </row>
    <row r="16" spans="1:8" x14ac:dyDescent="0.25">
      <c r="A16" s="45" t="s">
        <v>74</v>
      </c>
      <c r="B16" s="46"/>
      <c r="C16" s="7">
        <v>3.1</v>
      </c>
      <c r="D16" s="96">
        <f>D15-D17</f>
        <v>-29.798999999999999</v>
      </c>
      <c r="E16" s="96">
        <f>E15-E17</f>
        <v>235.96199999999999</v>
      </c>
      <c r="F16" s="96">
        <f>F15-F17</f>
        <v>235.458</v>
      </c>
      <c r="G16" s="96">
        <f>G15-G17</f>
        <v>235.458</v>
      </c>
      <c r="H16" s="96">
        <f t="shared" si="1"/>
        <v>-30.30299999999999</v>
      </c>
    </row>
    <row r="17" spans="1:8" ht="15" customHeight="1" x14ac:dyDescent="0.25">
      <c r="A17" s="119" t="s">
        <v>75</v>
      </c>
      <c r="B17" s="120"/>
      <c r="C17" s="7">
        <v>0.35</v>
      </c>
      <c r="D17" s="96">
        <f>D15*10%</f>
        <v>-3.3109999999999999</v>
      </c>
      <c r="E17" s="96">
        <f>E15*10%</f>
        <v>26.218000000000004</v>
      </c>
      <c r="F17" s="96">
        <f>F15*10%</f>
        <v>26.162000000000003</v>
      </c>
      <c r="G17" s="96">
        <f>G15*10%</f>
        <v>26.162000000000003</v>
      </c>
      <c r="H17" s="96">
        <f t="shared" si="1"/>
        <v>-3.3670000000000009</v>
      </c>
    </row>
    <row r="18" spans="1:8" ht="15" customHeight="1" x14ac:dyDescent="0.25">
      <c r="A18" s="117" t="s">
        <v>56</v>
      </c>
      <c r="B18" s="118"/>
      <c r="C18" s="43">
        <v>2.37</v>
      </c>
      <c r="D18" s="32">
        <v>-22.81</v>
      </c>
      <c r="E18" s="32">
        <v>180.11</v>
      </c>
      <c r="F18" s="32">
        <v>179.41</v>
      </c>
      <c r="G18" s="32">
        <v>179.41</v>
      </c>
      <c r="H18" s="96">
        <f t="shared" si="1"/>
        <v>-23.510000000000016</v>
      </c>
    </row>
    <row r="19" spans="1:8" ht="13.5" customHeight="1" x14ac:dyDescent="0.25">
      <c r="A19" s="45" t="s">
        <v>74</v>
      </c>
      <c r="B19" s="46"/>
      <c r="C19" s="7">
        <v>2.13</v>
      </c>
      <c r="D19" s="96">
        <f>D18-D20</f>
        <v>-20.529</v>
      </c>
      <c r="E19" s="96">
        <f>E18-E20</f>
        <v>162.09900000000002</v>
      </c>
      <c r="F19" s="96">
        <f>F18-F20</f>
        <v>161.46899999999999</v>
      </c>
      <c r="G19" s="96">
        <f>G18-G20</f>
        <v>161.46899999999999</v>
      </c>
      <c r="H19" s="96">
        <f t="shared" si="1"/>
        <v>-21.159000000000024</v>
      </c>
    </row>
    <row r="20" spans="1:8" ht="12.75" customHeight="1" x14ac:dyDescent="0.25">
      <c r="A20" s="119" t="s">
        <v>75</v>
      </c>
      <c r="B20" s="120"/>
      <c r="C20" s="7">
        <v>0.24</v>
      </c>
      <c r="D20" s="96">
        <f>D18*10%</f>
        <v>-2.2810000000000001</v>
      </c>
      <c r="E20" s="96">
        <f>E18*10%</f>
        <v>18.011000000000003</v>
      </c>
      <c r="F20" s="96">
        <f>F18*10%</f>
        <v>17.940999999999999</v>
      </c>
      <c r="G20" s="96">
        <f>G18*10%</f>
        <v>17.940999999999999</v>
      </c>
      <c r="H20" s="96">
        <f t="shared" si="1"/>
        <v>-2.351000000000004</v>
      </c>
    </row>
    <row r="21" spans="1:8" ht="15" customHeight="1" x14ac:dyDescent="0.25">
      <c r="A21" s="117" t="s">
        <v>88</v>
      </c>
      <c r="B21" s="118"/>
      <c r="C21" s="34">
        <v>1.1100000000000001</v>
      </c>
      <c r="D21" s="7">
        <v>-9.4600000000000009</v>
      </c>
      <c r="E21" s="7">
        <v>84.35</v>
      </c>
      <c r="F21" s="7">
        <v>84.03</v>
      </c>
      <c r="G21" s="7">
        <v>84.03</v>
      </c>
      <c r="H21" s="96">
        <f t="shared" si="1"/>
        <v>-9.779999999999994</v>
      </c>
    </row>
    <row r="22" spans="1:8" ht="14.25" customHeight="1" x14ac:dyDescent="0.25">
      <c r="A22" s="45" t="s">
        <v>74</v>
      </c>
      <c r="B22" s="46"/>
      <c r="C22" s="7">
        <v>1</v>
      </c>
      <c r="D22" s="96">
        <f>D21-D23</f>
        <v>-8.5140000000000011</v>
      </c>
      <c r="E22" s="96">
        <f>E21-E23</f>
        <v>75.914999999999992</v>
      </c>
      <c r="F22" s="96">
        <f>F21-F23</f>
        <v>75.626999999999995</v>
      </c>
      <c r="G22" s="96">
        <f>G21-G23</f>
        <v>75.626999999999995</v>
      </c>
      <c r="H22" s="96">
        <f t="shared" si="1"/>
        <v>-8.8019999999999978</v>
      </c>
    </row>
    <row r="23" spans="1:8" ht="14.25" customHeight="1" x14ac:dyDescent="0.25">
      <c r="A23" s="119" t="s">
        <v>75</v>
      </c>
      <c r="B23" s="120"/>
      <c r="C23" s="7">
        <v>0.11</v>
      </c>
      <c r="D23" s="96">
        <f>D21*10%</f>
        <v>-0.94600000000000017</v>
      </c>
      <c r="E23" s="96">
        <f>E21*10%</f>
        <v>8.4350000000000005</v>
      </c>
      <c r="F23" s="96">
        <f>F21*10%</f>
        <v>8.4030000000000005</v>
      </c>
      <c r="G23" s="96">
        <f>G21*10%</f>
        <v>8.4030000000000005</v>
      </c>
      <c r="H23" s="96">
        <f t="shared" si="1"/>
        <v>-0.9780000000000002</v>
      </c>
    </row>
    <row r="24" spans="1:8" ht="14.25" customHeight="1" x14ac:dyDescent="0.25">
      <c r="A24" s="10" t="s">
        <v>46</v>
      </c>
      <c r="B24" s="47"/>
      <c r="C24" s="34">
        <v>4.3600000000000003</v>
      </c>
      <c r="D24" s="7">
        <v>-33.26</v>
      </c>
      <c r="E24" s="7">
        <v>329.06</v>
      </c>
      <c r="F24" s="7">
        <v>324.98</v>
      </c>
      <c r="G24" s="7">
        <v>324.98</v>
      </c>
      <c r="H24" s="96">
        <f t="shared" si="1"/>
        <v>-37.339999999999982</v>
      </c>
    </row>
    <row r="25" spans="1:8" ht="14.25" customHeight="1" x14ac:dyDescent="0.25">
      <c r="A25" s="45" t="s">
        <v>74</v>
      </c>
      <c r="B25" s="46"/>
      <c r="C25" s="7">
        <v>3.92</v>
      </c>
      <c r="D25" s="96">
        <f>D24-D26</f>
        <v>-29.933999999999997</v>
      </c>
      <c r="E25" s="96">
        <f>E24-E26</f>
        <v>296.154</v>
      </c>
      <c r="F25" s="96">
        <f>F24-F26</f>
        <v>292.48200000000003</v>
      </c>
      <c r="G25" s="96">
        <f>G24-G26</f>
        <v>292.48200000000003</v>
      </c>
      <c r="H25" s="96">
        <f t="shared" si="1"/>
        <v>-33.605999999999966</v>
      </c>
    </row>
    <row r="26" spans="1:8" x14ac:dyDescent="0.25">
      <c r="A26" s="119" t="s">
        <v>75</v>
      </c>
      <c r="B26" s="120"/>
      <c r="C26" s="7">
        <v>0.44</v>
      </c>
      <c r="D26" s="96">
        <f>D24*10%</f>
        <v>-3.3260000000000001</v>
      </c>
      <c r="E26" s="96">
        <f>E24*10%</f>
        <v>32.905999999999999</v>
      </c>
      <c r="F26" s="96">
        <f>F24*10%</f>
        <v>32.498000000000005</v>
      </c>
      <c r="G26" s="96">
        <f>G24*10%</f>
        <v>32.498000000000005</v>
      </c>
      <c r="H26" s="96">
        <f t="shared" si="1"/>
        <v>-3.7339999999999942</v>
      </c>
    </row>
    <row r="27" spans="1:8" ht="14.25" customHeight="1" x14ac:dyDescent="0.25">
      <c r="A27" s="127" t="s">
        <v>47</v>
      </c>
      <c r="B27" s="128"/>
      <c r="C27" s="131">
        <v>4.1900000000000004</v>
      </c>
      <c r="D27" s="125">
        <v>-33.450000000000003</v>
      </c>
      <c r="E27" s="125">
        <v>300.24</v>
      </c>
      <c r="F27" s="125">
        <v>295.85000000000002</v>
      </c>
      <c r="G27" s="125">
        <v>295.85000000000002</v>
      </c>
      <c r="H27" s="96">
        <f t="shared" si="1"/>
        <v>-37.839999999999989</v>
      </c>
    </row>
    <row r="28" spans="1:8" ht="0.75" hidden="1" customHeight="1" x14ac:dyDescent="0.25">
      <c r="A28" s="129"/>
      <c r="B28" s="130"/>
      <c r="C28" s="132"/>
      <c r="D28" s="126"/>
      <c r="E28" s="126"/>
      <c r="F28" s="126"/>
      <c r="G28" s="126"/>
      <c r="H28" s="96">
        <f t="shared" si="1"/>
        <v>0</v>
      </c>
    </row>
    <row r="29" spans="1:8" x14ac:dyDescent="0.25">
      <c r="A29" s="45" t="s">
        <v>74</v>
      </c>
      <c r="B29" s="46"/>
      <c r="C29" s="7">
        <v>3.77</v>
      </c>
      <c r="D29" s="7">
        <f>D27-D30</f>
        <v>-30.1</v>
      </c>
      <c r="E29" s="96">
        <f>E27-E30</f>
        <v>270.22000000000003</v>
      </c>
      <c r="F29" s="96">
        <f>F27-F30</f>
        <v>266.26000000000005</v>
      </c>
      <c r="G29" s="96">
        <f>G27-G30</f>
        <v>266.26000000000005</v>
      </c>
      <c r="H29" s="96">
        <f t="shared" si="1"/>
        <v>-34.059999999999981</v>
      </c>
    </row>
    <row r="30" spans="1:8" x14ac:dyDescent="0.25">
      <c r="A30" s="119" t="s">
        <v>75</v>
      </c>
      <c r="B30" s="120"/>
      <c r="C30" s="7">
        <v>0.42</v>
      </c>
      <c r="D30" s="7">
        <v>-3.35</v>
      </c>
      <c r="E30" s="96">
        <v>30.02</v>
      </c>
      <c r="F30" s="96">
        <v>29.59</v>
      </c>
      <c r="G30" s="96">
        <v>29.59</v>
      </c>
      <c r="H30" s="96">
        <f t="shared" si="1"/>
        <v>-3.78</v>
      </c>
    </row>
    <row r="31" spans="1:8" ht="8.25" customHeight="1" x14ac:dyDescent="0.25">
      <c r="A31" s="66"/>
      <c r="B31" s="67"/>
      <c r="C31" s="7"/>
      <c r="D31" s="7"/>
      <c r="E31" s="7"/>
      <c r="F31" s="7"/>
      <c r="G31" s="7"/>
      <c r="H31" s="7"/>
    </row>
    <row r="32" spans="1:8" ht="14.25" customHeight="1" x14ac:dyDescent="0.25">
      <c r="A32" s="121" t="s">
        <v>48</v>
      </c>
      <c r="B32" s="122"/>
      <c r="C32" s="34">
        <v>7.8</v>
      </c>
      <c r="D32" s="34">
        <v>150.77000000000001</v>
      </c>
      <c r="E32" s="34">
        <v>584.52</v>
      </c>
      <c r="F32" s="34">
        <v>580.72</v>
      </c>
      <c r="G32" s="34">
        <f>G33+G34</f>
        <v>359.87</v>
      </c>
      <c r="H32" s="156">
        <f>F32-E32+D32+F32-G32</f>
        <v>367.82000000000005</v>
      </c>
    </row>
    <row r="33" spans="1:9" ht="16.5" customHeight="1" x14ac:dyDescent="0.25">
      <c r="A33" s="45" t="s">
        <v>77</v>
      </c>
      <c r="B33" s="46"/>
      <c r="C33" s="7">
        <v>7.02</v>
      </c>
      <c r="D33" s="7">
        <v>148.97</v>
      </c>
      <c r="E33" s="96">
        <f>E32-E34</f>
        <v>526.06799999999998</v>
      </c>
      <c r="F33" s="96">
        <f>F32-F34</f>
        <v>522.64800000000002</v>
      </c>
      <c r="G33" s="53">
        <v>301.8</v>
      </c>
      <c r="H33" s="96">
        <f t="shared" ref="H33:H34" si="2">F33-E33+D33+F33-G33</f>
        <v>366.39800000000008</v>
      </c>
    </row>
    <row r="34" spans="1:9" ht="12.75" customHeight="1" x14ac:dyDescent="0.25">
      <c r="A34" s="119" t="s">
        <v>75</v>
      </c>
      <c r="B34" s="120"/>
      <c r="C34" s="7">
        <v>0.78</v>
      </c>
      <c r="D34" s="7">
        <v>1.8</v>
      </c>
      <c r="E34" s="96">
        <f>E32*10%</f>
        <v>58.451999999999998</v>
      </c>
      <c r="F34" s="96">
        <f>F32*10%</f>
        <v>58.072000000000003</v>
      </c>
      <c r="G34" s="7">
        <v>58.07</v>
      </c>
      <c r="H34" s="96">
        <f t="shared" si="2"/>
        <v>1.4220000000000041</v>
      </c>
    </row>
    <row r="35" spans="1:9" ht="12.75" customHeight="1" x14ac:dyDescent="0.25">
      <c r="A35" s="79"/>
      <c r="B35" s="80"/>
      <c r="C35" s="7"/>
      <c r="D35" s="7"/>
      <c r="E35" s="7"/>
      <c r="F35" s="7"/>
      <c r="G35" s="7"/>
      <c r="H35" s="7"/>
    </row>
    <row r="36" spans="1:9" ht="12.75" customHeight="1" x14ac:dyDescent="0.25">
      <c r="A36" s="116" t="s">
        <v>133</v>
      </c>
      <c r="B36" s="124"/>
      <c r="C36" s="7"/>
      <c r="D36" s="7">
        <v>-15.27</v>
      </c>
      <c r="E36" s="34">
        <f>E38+E39+E40+E41</f>
        <v>180.67999999999998</v>
      </c>
      <c r="F36" s="34">
        <f>F38+F39+F40+F41</f>
        <v>180.67</v>
      </c>
      <c r="G36" s="34">
        <v>180.67</v>
      </c>
      <c r="H36" s="34">
        <f>F36-E36+D36+F36-G36</f>
        <v>-15.280000000000001</v>
      </c>
    </row>
    <row r="37" spans="1:9" ht="12.75" customHeight="1" x14ac:dyDescent="0.25">
      <c r="A37" s="45" t="s">
        <v>134</v>
      </c>
      <c r="B37" s="46"/>
      <c r="C37" s="7"/>
      <c r="D37" s="7"/>
      <c r="E37" s="7"/>
      <c r="F37" s="7"/>
      <c r="G37" s="7"/>
      <c r="H37" s="7"/>
    </row>
    <row r="38" spans="1:9" ht="12.75" customHeight="1" x14ac:dyDescent="0.25">
      <c r="A38" s="114" t="s">
        <v>135</v>
      </c>
      <c r="B38" s="115"/>
      <c r="C38" s="7"/>
      <c r="D38" s="7">
        <v>-0.73</v>
      </c>
      <c r="E38" s="7">
        <v>9.52</v>
      </c>
      <c r="F38" s="7">
        <v>9.5</v>
      </c>
      <c r="G38" s="7">
        <v>9.5</v>
      </c>
      <c r="H38" s="34">
        <f t="shared" ref="H38:H41" si="3">F38-E38+D38+F38-G38</f>
        <v>-0.75</v>
      </c>
    </row>
    <row r="39" spans="1:9" ht="12.75" customHeight="1" x14ac:dyDescent="0.25">
      <c r="A39" s="114" t="s">
        <v>137</v>
      </c>
      <c r="B39" s="115"/>
      <c r="C39" s="7"/>
      <c r="D39" s="7">
        <v>-3.94</v>
      </c>
      <c r="E39" s="7">
        <v>48.41</v>
      </c>
      <c r="F39" s="7">
        <v>48.27</v>
      </c>
      <c r="G39" s="7">
        <v>48.27</v>
      </c>
      <c r="H39" s="34">
        <f t="shared" si="3"/>
        <v>-4.0799999999999912</v>
      </c>
    </row>
    <row r="40" spans="1:9" ht="12.75" customHeight="1" x14ac:dyDescent="0.25">
      <c r="A40" s="114" t="s">
        <v>138</v>
      </c>
      <c r="B40" s="115"/>
      <c r="C40" s="7"/>
      <c r="D40" s="7">
        <v>-10.01</v>
      </c>
      <c r="E40" s="7">
        <v>113.65</v>
      </c>
      <c r="F40" s="7">
        <v>113.8</v>
      </c>
      <c r="G40" s="7">
        <v>113.8</v>
      </c>
      <c r="H40" s="34">
        <f t="shared" si="3"/>
        <v>-9.8600000000000136</v>
      </c>
    </row>
    <row r="41" spans="1:9" ht="12.75" customHeight="1" x14ac:dyDescent="0.25">
      <c r="A41" s="114" t="s">
        <v>136</v>
      </c>
      <c r="B41" s="115"/>
      <c r="C41" s="7"/>
      <c r="D41" s="7">
        <v>-0.59</v>
      </c>
      <c r="E41" s="7">
        <v>9.1</v>
      </c>
      <c r="F41" s="7">
        <v>9.1</v>
      </c>
      <c r="G41" s="7">
        <v>9.1</v>
      </c>
      <c r="H41" s="34">
        <f t="shared" si="3"/>
        <v>-0.58999999999999986</v>
      </c>
    </row>
    <row r="42" spans="1:9" ht="14.25" customHeight="1" x14ac:dyDescent="0.25">
      <c r="A42" s="116" t="s">
        <v>119</v>
      </c>
      <c r="B42" s="123"/>
      <c r="C42" s="7"/>
      <c r="D42" s="7"/>
      <c r="E42" s="34">
        <f>E8+E32+E36</f>
        <v>2350.52</v>
      </c>
      <c r="F42" s="34">
        <f t="shared" ref="F42:G42" si="4">F8+F32+F36</f>
        <v>2334.9799999999996</v>
      </c>
      <c r="G42" s="34">
        <f t="shared" si="4"/>
        <v>2114.1299999999997</v>
      </c>
      <c r="H42" s="7"/>
    </row>
    <row r="43" spans="1:9" ht="13.5" customHeight="1" x14ac:dyDescent="0.25">
      <c r="A43" s="116" t="s">
        <v>120</v>
      </c>
      <c r="B43" s="123"/>
      <c r="C43" s="7"/>
      <c r="D43" s="7"/>
      <c r="E43" s="7"/>
      <c r="F43" s="7"/>
      <c r="G43" s="68"/>
      <c r="H43" s="7"/>
    </row>
    <row r="44" spans="1:9" ht="13.5" customHeight="1" x14ac:dyDescent="0.25">
      <c r="A44" s="116" t="s">
        <v>141</v>
      </c>
      <c r="B44" s="115"/>
      <c r="C44" s="7"/>
      <c r="D44" s="34">
        <v>-2.2999999999999998</v>
      </c>
      <c r="E44" s="34">
        <v>15.4</v>
      </c>
      <c r="F44" s="34">
        <v>17.010000000000002</v>
      </c>
      <c r="G44" s="83">
        <v>17.010000000000002</v>
      </c>
      <c r="H44" s="34">
        <f>F44-E44+D44+F44-G44</f>
        <v>-0.68999999999999773</v>
      </c>
      <c r="I44" s="95"/>
    </row>
    <row r="45" spans="1:9" ht="13.5" customHeight="1" x14ac:dyDescent="0.25">
      <c r="A45" s="69" t="s">
        <v>142</v>
      </c>
      <c r="B45" s="41"/>
      <c r="C45" s="7">
        <v>150</v>
      </c>
      <c r="D45" s="34">
        <v>22.4</v>
      </c>
      <c r="E45" s="34">
        <v>5.4</v>
      </c>
      <c r="F45" s="34">
        <v>5.4</v>
      </c>
      <c r="G45" s="83">
        <v>0.92</v>
      </c>
      <c r="H45" s="34">
        <f>F45-E45+D45+F45-G45</f>
        <v>26.879999999999995</v>
      </c>
    </row>
    <row r="46" spans="1:9" ht="8.25" customHeight="1" x14ac:dyDescent="0.25">
      <c r="A46" s="127" t="s">
        <v>78</v>
      </c>
      <c r="B46" s="128"/>
      <c r="C46" s="151">
        <v>25</v>
      </c>
      <c r="D46" s="151">
        <v>0</v>
      </c>
      <c r="E46" s="151">
        <v>0.92</v>
      </c>
      <c r="F46" s="151">
        <v>0.92</v>
      </c>
      <c r="G46" s="151">
        <v>0.92</v>
      </c>
      <c r="H46" s="151">
        <f t="shared" ref="H46" si="5">F46-E46+D46+F46-G46</f>
        <v>0</v>
      </c>
    </row>
    <row r="47" spans="1:9" ht="3.75" customHeight="1" x14ac:dyDescent="0.25">
      <c r="A47" s="129"/>
      <c r="B47" s="130"/>
      <c r="C47" s="152"/>
      <c r="D47" s="152"/>
      <c r="E47" s="152"/>
      <c r="F47" s="152"/>
      <c r="G47" s="152"/>
      <c r="H47" s="152"/>
    </row>
    <row r="48" spans="1:9" ht="14.25" customHeight="1" x14ac:dyDescent="0.25">
      <c r="A48" s="113" t="s">
        <v>143</v>
      </c>
      <c r="B48" s="112"/>
      <c r="C48" s="76">
        <v>250</v>
      </c>
      <c r="D48" s="76">
        <v>3.53</v>
      </c>
      <c r="E48" s="76">
        <v>3</v>
      </c>
      <c r="F48" s="76">
        <v>3</v>
      </c>
      <c r="G48" s="76">
        <v>0.5</v>
      </c>
      <c r="H48" s="84">
        <f>D48+F48-G48</f>
        <v>6.0299999999999994</v>
      </c>
    </row>
    <row r="49" spans="1:9" ht="14.25" customHeight="1" x14ac:dyDescent="0.25">
      <c r="A49" s="111" t="s">
        <v>131</v>
      </c>
      <c r="B49" s="112"/>
      <c r="C49" s="76">
        <v>42.5</v>
      </c>
      <c r="D49" s="76">
        <v>0</v>
      </c>
      <c r="E49" s="76">
        <v>0.5</v>
      </c>
      <c r="F49" s="76">
        <v>0.5</v>
      </c>
      <c r="G49" s="76">
        <v>0.5</v>
      </c>
      <c r="H49" s="76">
        <v>0</v>
      </c>
    </row>
    <row r="50" spans="1:9" ht="14.25" customHeight="1" x14ac:dyDescent="0.25">
      <c r="A50" s="77" t="s">
        <v>144</v>
      </c>
      <c r="B50" s="78"/>
      <c r="C50" s="81">
        <v>600</v>
      </c>
      <c r="D50" s="81">
        <v>5.98</v>
      </c>
      <c r="E50" s="81">
        <v>7.2</v>
      </c>
      <c r="F50" s="81">
        <v>7.2</v>
      </c>
      <c r="G50" s="81">
        <v>1.22</v>
      </c>
      <c r="H50" s="34">
        <f>F50-E50+D50+F50-G50</f>
        <v>11.959999999999999</v>
      </c>
      <c r="I50" s="93"/>
    </row>
    <row r="51" spans="1:9" ht="14.25" customHeight="1" x14ac:dyDescent="0.25">
      <c r="A51" s="111" t="s">
        <v>78</v>
      </c>
      <c r="B51" s="112"/>
      <c r="C51" s="81"/>
      <c r="D51" s="81"/>
      <c r="E51" s="81">
        <v>1.22</v>
      </c>
      <c r="F51" s="81">
        <v>1.22</v>
      </c>
      <c r="G51" s="81">
        <v>1.22</v>
      </c>
      <c r="H51" s="82"/>
      <c r="I51" s="94"/>
    </row>
    <row r="52" spans="1:9" ht="14.25" customHeight="1" x14ac:dyDescent="0.25">
      <c r="A52" s="77" t="s">
        <v>145</v>
      </c>
      <c r="B52" s="78"/>
      <c r="C52" s="81">
        <v>200</v>
      </c>
      <c r="D52" s="81">
        <v>2</v>
      </c>
      <c r="E52" s="81">
        <v>2.4</v>
      </c>
      <c r="F52" s="81">
        <v>2.4</v>
      </c>
      <c r="G52" s="81">
        <v>0.4</v>
      </c>
      <c r="H52" s="34">
        <f>F52-E52+D52+F52-G52</f>
        <v>4</v>
      </c>
      <c r="I52" s="93"/>
    </row>
    <row r="53" spans="1:9" ht="14.25" customHeight="1" x14ac:dyDescent="0.25">
      <c r="A53" s="111" t="s">
        <v>78</v>
      </c>
      <c r="B53" s="112"/>
      <c r="C53" s="81"/>
      <c r="D53" s="81"/>
      <c r="E53" s="81">
        <v>0.4</v>
      </c>
      <c r="F53" s="81">
        <v>0.4</v>
      </c>
      <c r="G53" s="81">
        <v>0.4</v>
      </c>
      <c r="H53" s="82"/>
      <c r="I53" s="94"/>
    </row>
    <row r="54" spans="1:9" ht="14.25" customHeight="1" x14ac:dyDescent="0.25">
      <c r="A54" s="113" t="s">
        <v>146</v>
      </c>
      <c r="B54" s="112"/>
      <c r="C54" s="81">
        <v>250</v>
      </c>
      <c r="D54" s="84">
        <v>-0.75</v>
      </c>
      <c r="E54" s="84">
        <v>3</v>
      </c>
      <c r="F54" s="84">
        <v>3</v>
      </c>
      <c r="G54" s="84">
        <v>0.5</v>
      </c>
      <c r="H54" s="34">
        <f>F54-E54+D54+F54-G54</f>
        <v>1.75</v>
      </c>
      <c r="I54" s="95"/>
    </row>
    <row r="55" spans="1:9" ht="14.25" customHeight="1" x14ac:dyDescent="0.25">
      <c r="A55" s="111" t="s">
        <v>78</v>
      </c>
      <c r="B55" s="112"/>
      <c r="C55" s="81"/>
      <c r="D55" s="81"/>
      <c r="E55" s="81">
        <v>0.5</v>
      </c>
      <c r="F55" s="81">
        <v>0.5</v>
      </c>
      <c r="G55" s="81">
        <v>0.5</v>
      </c>
      <c r="H55" s="82">
        <f>F55-E55</f>
        <v>0</v>
      </c>
      <c r="I55" s="94"/>
    </row>
    <row r="56" spans="1:9" ht="18.75" customHeight="1" x14ac:dyDescent="0.25">
      <c r="A56" s="116" t="s">
        <v>119</v>
      </c>
      <c r="B56" s="123"/>
      <c r="C56" s="7"/>
      <c r="D56" s="7"/>
      <c r="E56" s="34">
        <f>E42+E44+E45+E48+E50+E52+E54</f>
        <v>2386.92</v>
      </c>
      <c r="F56" s="34">
        <f>F42+F44+F45+F48+F50+F52+F54</f>
        <v>2372.9899999999998</v>
      </c>
      <c r="G56" s="34">
        <f t="shared" ref="G56" si="6">G42+G44+G45+G48+G50+G52+G54</f>
        <v>2134.6799999999998</v>
      </c>
      <c r="H56" s="7"/>
    </row>
    <row r="57" spans="1:9" ht="20.25" customHeight="1" x14ac:dyDescent="0.25">
      <c r="A57" s="149" t="s">
        <v>124</v>
      </c>
      <c r="B57" s="150"/>
      <c r="C57" s="85"/>
      <c r="D57" s="85">
        <v>-21.66</v>
      </c>
      <c r="E57" s="86"/>
      <c r="F57" s="86"/>
      <c r="G57" s="85"/>
      <c r="H57" s="85">
        <f>F56-E56+D57+F56-G56</f>
        <v>202.7199999999998</v>
      </c>
    </row>
    <row r="58" spans="1:9" ht="21.75" customHeight="1" x14ac:dyDescent="0.25">
      <c r="A58" s="149" t="s">
        <v>152</v>
      </c>
      <c r="B58" s="150"/>
      <c r="C58" s="87"/>
      <c r="D58" s="87"/>
      <c r="E58" s="88"/>
      <c r="F58" s="88"/>
      <c r="G58" s="88"/>
      <c r="H58" s="88">
        <f>H59+H60</f>
        <v>202.71999999999974</v>
      </c>
    </row>
    <row r="59" spans="1:9" ht="21" customHeight="1" x14ac:dyDescent="0.25">
      <c r="A59" s="89" t="s">
        <v>125</v>
      </c>
      <c r="B59" s="89"/>
      <c r="C59" s="87"/>
      <c r="D59" s="87"/>
      <c r="E59" s="88"/>
      <c r="F59" s="90"/>
      <c r="G59" s="90"/>
      <c r="H59" s="86">
        <f>H32+H45+H48+H50+H52</f>
        <v>416.69</v>
      </c>
    </row>
    <row r="60" spans="1:9" ht="22.5" customHeight="1" x14ac:dyDescent="0.25">
      <c r="A60" s="91" t="s">
        <v>126</v>
      </c>
      <c r="B60" s="92"/>
      <c r="C60" s="87"/>
      <c r="D60" s="87"/>
      <c r="E60" s="88"/>
      <c r="F60" s="90"/>
      <c r="G60" s="90"/>
      <c r="H60" s="88">
        <f>H8+H36+H44+H54</f>
        <v>-213.97000000000025</v>
      </c>
    </row>
    <row r="61" spans="1:9" ht="15" customHeight="1" x14ac:dyDescent="0.25">
      <c r="A61" s="153"/>
      <c r="B61" s="153"/>
      <c r="C61" s="153"/>
      <c r="D61" s="153"/>
      <c r="E61" s="153"/>
      <c r="F61" s="153"/>
      <c r="G61" s="153"/>
      <c r="H61" s="153"/>
    </row>
    <row r="62" spans="1:9" ht="14.25" customHeight="1" x14ac:dyDescent="0.25">
      <c r="A62" s="70"/>
    </row>
    <row r="63" spans="1:9" x14ac:dyDescent="0.25">
      <c r="A63" s="20" t="s">
        <v>153</v>
      </c>
      <c r="D63" s="22"/>
      <c r="E63" s="22"/>
      <c r="F63" s="22"/>
      <c r="G63" s="22"/>
    </row>
    <row r="64" spans="1:9" x14ac:dyDescent="0.25">
      <c r="A64" s="144" t="s">
        <v>60</v>
      </c>
      <c r="B64" s="145"/>
      <c r="C64" s="145"/>
      <c r="D64" s="146"/>
      <c r="E64" s="36" t="s">
        <v>61</v>
      </c>
      <c r="F64" s="36" t="s">
        <v>62</v>
      </c>
      <c r="G64" s="36" t="s">
        <v>121</v>
      </c>
      <c r="H64" s="6" t="s">
        <v>122</v>
      </c>
      <c r="I64" s="18"/>
    </row>
    <row r="65" spans="1:9" x14ac:dyDescent="0.25">
      <c r="A65" s="141" t="s">
        <v>154</v>
      </c>
      <c r="B65" s="147"/>
      <c r="C65" s="147"/>
      <c r="D65" s="148"/>
      <c r="E65" s="37">
        <v>43191</v>
      </c>
      <c r="F65" s="36">
        <v>3</v>
      </c>
      <c r="G65" s="38">
        <v>30</v>
      </c>
      <c r="H65" s="6" t="s">
        <v>155</v>
      </c>
      <c r="I65" s="18"/>
    </row>
    <row r="66" spans="1:9" x14ac:dyDescent="0.25">
      <c r="A66" s="141" t="s">
        <v>156</v>
      </c>
      <c r="B66" s="147"/>
      <c r="C66" s="147"/>
      <c r="D66" s="148"/>
      <c r="E66" s="37">
        <v>43101</v>
      </c>
      <c r="F66" s="36" t="s">
        <v>139</v>
      </c>
      <c r="G66" s="38">
        <v>34</v>
      </c>
      <c r="H66" s="6" t="s">
        <v>157</v>
      </c>
      <c r="I66" s="18"/>
    </row>
    <row r="67" spans="1:9" x14ac:dyDescent="0.25">
      <c r="A67" s="141" t="s">
        <v>106</v>
      </c>
      <c r="B67" s="142"/>
      <c r="C67" s="142"/>
      <c r="D67" s="143"/>
      <c r="E67" s="37">
        <v>43191</v>
      </c>
      <c r="F67" s="36">
        <v>3</v>
      </c>
      <c r="G67" s="38">
        <v>1.83</v>
      </c>
      <c r="H67" s="6" t="s">
        <v>158</v>
      </c>
      <c r="I67" s="18"/>
    </row>
    <row r="68" spans="1:9" x14ac:dyDescent="0.25">
      <c r="A68" s="141" t="s">
        <v>159</v>
      </c>
      <c r="B68" s="142"/>
      <c r="C68" s="142"/>
      <c r="D68" s="143"/>
      <c r="E68" s="37">
        <v>43282</v>
      </c>
      <c r="F68" s="36" t="s">
        <v>160</v>
      </c>
      <c r="G68" s="38">
        <v>21.6</v>
      </c>
      <c r="H68" s="6" t="s">
        <v>140</v>
      </c>
      <c r="I68" s="18"/>
    </row>
    <row r="69" spans="1:9" x14ac:dyDescent="0.25">
      <c r="A69" s="141" t="s">
        <v>161</v>
      </c>
      <c r="B69" s="142"/>
      <c r="C69" s="142"/>
      <c r="D69" s="143"/>
      <c r="E69" s="37">
        <v>43282</v>
      </c>
      <c r="F69" s="36" t="s">
        <v>162</v>
      </c>
      <c r="G69" s="38">
        <v>45.93</v>
      </c>
      <c r="H69" s="6" t="s">
        <v>163</v>
      </c>
      <c r="I69" s="18"/>
    </row>
    <row r="70" spans="1:9" x14ac:dyDescent="0.25">
      <c r="A70" s="141" t="s">
        <v>164</v>
      </c>
      <c r="B70" s="142"/>
      <c r="C70" s="142"/>
      <c r="D70" s="143"/>
      <c r="E70" s="37">
        <v>43282</v>
      </c>
      <c r="F70" s="36" t="s">
        <v>165</v>
      </c>
      <c r="G70" s="38">
        <v>18</v>
      </c>
      <c r="H70" s="6" t="s">
        <v>140</v>
      </c>
      <c r="I70" s="18"/>
    </row>
    <row r="71" spans="1:9" x14ac:dyDescent="0.25">
      <c r="A71" s="141" t="s">
        <v>166</v>
      </c>
      <c r="B71" s="147"/>
      <c r="C71" s="147"/>
      <c r="D71" s="148"/>
      <c r="E71" s="37">
        <v>43282</v>
      </c>
      <c r="F71" s="36" t="s">
        <v>162</v>
      </c>
      <c r="G71" s="38">
        <v>91</v>
      </c>
      <c r="H71" s="73" t="s">
        <v>167</v>
      </c>
    </row>
    <row r="72" spans="1:9" x14ac:dyDescent="0.25">
      <c r="A72" s="141" t="s">
        <v>168</v>
      </c>
      <c r="B72" s="142"/>
      <c r="C72" s="142"/>
      <c r="D72" s="143"/>
      <c r="E72" s="37">
        <v>43282</v>
      </c>
      <c r="F72" s="36" t="s">
        <v>169</v>
      </c>
      <c r="G72" s="38">
        <v>15.44</v>
      </c>
      <c r="H72" s="73" t="s">
        <v>170</v>
      </c>
    </row>
    <row r="73" spans="1:9" x14ac:dyDescent="0.25">
      <c r="A73" s="141" t="s">
        <v>171</v>
      </c>
      <c r="B73" s="142"/>
      <c r="C73" s="142"/>
      <c r="D73" s="143"/>
      <c r="E73" s="37">
        <v>43374</v>
      </c>
      <c r="F73" s="36">
        <v>1</v>
      </c>
      <c r="G73" s="38">
        <v>15</v>
      </c>
      <c r="H73" s="73" t="s">
        <v>172</v>
      </c>
    </row>
    <row r="74" spans="1:9" x14ac:dyDescent="0.25">
      <c r="A74" s="141" t="s">
        <v>173</v>
      </c>
      <c r="B74" s="142"/>
      <c r="C74" s="142"/>
      <c r="D74" s="143"/>
      <c r="E74" s="37">
        <v>43405</v>
      </c>
      <c r="F74" s="36" t="s">
        <v>139</v>
      </c>
      <c r="G74" s="38">
        <v>29</v>
      </c>
      <c r="H74" s="73" t="s">
        <v>140</v>
      </c>
    </row>
    <row r="75" spans="1:9" x14ac:dyDescent="0.25">
      <c r="A75" s="141" t="s">
        <v>174</v>
      </c>
      <c r="B75" s="142"/>
      <c r="C75" s="142"/>
      <c r="D75" s="143"/>
      <c r="E75" s="37"/>
      <c r="F75" s="36"/>
      <c r="G75" s="38">
        <f>SUM(G65:G74)</f>
        <v>301.8</v>
      </c>
      <c r="H75" s="73"/>
    </row>
    <row r="76" spans="1:9" x14ac:dyDescent="0.25">
      <c r="A76" s="48"/>
      <c r="B76" s="48"/>
      <c r="C76" s="48"/>
      <c r="D76" s="48"/>
      <c r="E76" s="154"/>
      <c r="F76" s="50"/>
      <c r="G76" s="155"/>
      <c r="H76" s="94"/>
    </row>
    <row r="77" spans="1:9" x14ac:dyDescent="0.25">
      <c r="A77" s="20" t="s">
        <v>49</v>
      </c>
      <c r="D77" s="22"/>
      <c r="E77" s="22"/>
      <c r="F77" s="22"/>
      <c r="G77" s="22"/>
    </row>
    <row r="78" spans="1:9" x14ac:dyDescent="0.25">
      <c r="A78" s="20" t="s">
        <v>50</v>
      </c>
      <c r="D78" s="22"/>
      <c r="E78" s="22"/>
      <c r="F78" s="22"/>
      <c r="G78" s="22"/>
    </row>
    <row r="79" spans="1:9" ht="23.25" customHeight="1" x14ac:dyDescent="0.25">
      <c r="A79" s="144" t="s">
        <v>64</v>
      </c>
      <c r="B79" s="145"/>
      <c r="C79" s="145"/>
      <c r="D79" s="145"/>
      <c r="E79" s="146"/>
      <c r="F79" s="40" t="s">
        <v>62</v>
      </c>
      <c r="G79" s="39" t="s">
        <v>63</v>
      </c>
    </row>
    <row r="80" spans="1:9" x14ac:dyDescent="0.25">
      <c r="A80" s="141" t="s">
        <v>65</v>
      </c>
      <c r="B80" s="147"/>
      <c r="C80" s="147"/>
      <c r="D80" s="147"/>
      <c r="E80" s="148"/>
      <c r="F80" s="36">
        <v>3</v>
      </c>
      <c r="G80" s="36">
        <v>679.23</v>
      </c>
    </row>
    <row r="81" spans="1:7" x14ac:dyDescent="0.25">
      <c r="A81" s="48"/>
      <c r="B81" s="49"/>
      <c r="C81" s="49"/>
      <c r="D81" s="49"/>
      <c r="E81" s="49"/>
      <c r="F81" s="50"/>
      <c r="G81" s="50"/>
    </row>
    <row r="82" spans="1:7" x14ac:dyDescent="0.25">
      <c r="A82" s="50"/>
      <c r="B82" s="62"/>
      <c r="C82" s="27"/>
      <c r="D82" s="51"/>
      <c r="E82" s="50"/>
      <c r="F82" s="50"/>
      <c r="G82" s="50"/>
    </row>
    <row r="83" spans="1:7" x14ac:dyDescent="0.25">
      <c r="A83" s="63" t="s">
        <v>107</v>
      </c>
      <c r="B83" s="64"/>
      <c r="C83" s="64"/>
      <c r="D83" s="64"/>
      <c r="E83" s="64"/>
      <c r="F83" s="64"/>
      <c r="G83" s="64"/>
    </row>
    <row r="84" spans="1:7" x14ac:dyDescent="0.25">
      <c r="A84" s="138" t="s">
        <v>175</v>
      </c>
      <c r="B84" s="138"/>
      <c r="C84" s="138"/>
      <c r="D84" s="138"/>
      <c r="E84" s="138"/>
      <c r="F84" s="138"/>
      <c r="G84" s="138"/>
    </row>
    <row r="85" spans="1:7" ht="15" customHeight="1" x14ac:dyDescent="0.25">
      <c r="A85" s="139" t="s">
        <v>147</v>
      </c>
      <c r="B85" s="139"/>
      <c r="C85" s="139"/>
      <c r="D85" s="139"/>
      <c r="E85" s="139"/>
      <c r="F85" s="139"/>
      <c r="G85" s="139"/>
    </row>
    <row r="86" spans="1:7" x14ac:dyDescent="0.25">
      <c r="A86" s="139"/>
      <c r="B86" s="139"/>
      <c r="C86" s="139"/>
      <c r="D86" s="139"/>
      <c r="E86" s="139"/>
      <c r="F86" s="139"/>
      <c r="G86" s="139"/>
    </row>
    <row r="87" spans="1:7" x14ac:dyDescent="0.25">
      <c r="A87" s="65"/>
      <c r="B87" s="65"/>
      <c r="C87" s="65"/>
      <c r="D87" s="65"/>
      <c r="E87" s="65"/>
      <c r="F87" s="65"/>
      <c r="G87" s="65"/>
    </row>
    <row r="88" spans="1:7" x14ac:dyDescent="0.25">
      <c r="A88" s="140" t="s">
        <v>79</v>
      </c>
      <c r="B88" s="140"/>
      <c r="C88" s="140"/>
      <c r="D88" s="64"/>
      <c r="E88" s="64"/>
      <c r="F88" s="64"/>
      <c r="G88" s="64"/>
    </row>
    <row r="89" spans="1:7" x14ac:dyDescent="0.25">
      <c r="A89" s="22" t="s">
        <v>80</v>
      </c>
      <c r="B89" s="52"/>
      <c r="E89" s="22" t="s">
        <v>82</v>
      </c>
    </row>
    <row r="90" spans="1:7" x14ac:dyDescent="0.25">
      <c r="A90" s="22" t="s">
        <v>81</v>
      </c>
      <c r="B90" s="52"/>
      <c r="F90" s="42"/>
    </row>
    <row r="91" spans="1:7" x14ac:dyDescent="0.25">
      <c r="A91" s="22"/>
      <c r="B91" s="52"/>
    </row>
    <row r="92" spans="1:7" x14ac:dyDescent="0.25">
      <c r="A92" s="18" t="s">
        <v>83</v>
      </c>
    </row>
    <row r="93" spans="1:7" x14ac:dyDescent="0.25">
      <c r="A93" s="18" t="s">
        <v>84</v>
      </c>
    </row>
    <row r="94" spans="1:7" x14ac:dyDescent="0.25">
      <c r="A94" s="18" t="s">
        <v>85</v>
      </c>
    </row>
    <row r="95" spans="1:7" x14ac:dyDescent="0.25">
      <c r="A95" s="18" t="s">
        <v>86</v>
      </c>
    </row>
    <row r="96" spans="1:7" x14ac:dyDescent="0.25">
      <c r="A96" s="18"/>
    </row>
    <row r="355" spans="8:8" x14ac:dyDescent="0.25">
      <c r="H355" t="s">
        <v>123</v>
      </c>
    </row>
  </sheetData>
  <mergeCells count="66">
    <mergeCell ref="A56:B56"/>
    <mergeCell ref="A57:B57"/>
    <mergeCell ref="A58:B58"/>
    <mergeCell ref="G46:G47"/>
    <mergeCell ref="A71:D71"/>
    <mergeCell ref="A65:D65"/>
    <mergeCell ref="A64:D64"/>
    <mergeCell ref="A66:D66"/>
    <mergeCell ref="A61:H61"/>
    <mergeCell ref="H46:H47"/>
    <mergeCell ref="A46:B47"/>
    <mergeCell ref="C46:C47"/>
    <mergeCell ref="D46:D47"/>
    <mergeCell ref="E46:E47"/>
    <mergeCell ref="F46:F47"/>
    <mergeCell ref="A70:D70"/>
    <mergeCell ref="A84:G84"/>
    <mergeCell ref="A85:G86"/>
    <mergeCell ref="A88:C88"/>
    <mergeCell ref="A67:D67"/>
    <mergeCell ref="A68:D68"/>
    <mergeCell ref="A69:D69"/>
    <mergeCell ref="A79:E79"/>
    <mergeCell ref="A80:E80"/>
    <mergeCell ref="A72:D72"/>
    <mergeCell ref="A73:D73"/>
    <mergeCell ref="A74:D74"/>
    <mergeCell ref="A75:D75"/>
    <mergeCell ref="A3:B3"/>
    <mergeCell ref="A8:B8"/>
    <mergeCell ref="A10:B10"/>
    <mergeCell ref="A11:H11"/>
    <mergeCell ref="A12:B12"/>
    <mergeCell ref="A4:B4"/>
    <mergeCell ref="A7:H7"/>
    <mergeCell ref="G27:G28"/>
    <mergeCell ref="A26:B26"/>
    <mergeCell ref="A27:B28"/>
    <mergeCell ref="C27:C28"/>
    <mergeCell ref="D27:D28"/>
    <mergeCell ref="E27:E28"/>
    <mergeCell ref="F27:F28"/>
    <mergeCell ref="A23:B23"/>
    <mergeCell ref="A30:B30"/>
    <mergeCell ref="A32:B32"/>
    <mergeCell ref="A34:B34"/>
    <mergeCell ref="A42:B42"/>
    <mergeCell ref="A36:B36"/>
    <mergeCell ref="A38:B38"/>
    <mergeCell ref="A39:B39"/>
    <mergeCell ref="A21:B21"/>
    <mergeCell ref="A14:B14"/>
    <mergeCell ref="A15:B15"/>
    <mergeCell ref="A17:B17"/>
    <mergeCell ref="A18:B18"/>
    <mergeCell ref="A20:B20"/>
    <mergeCell ref="A55:B55"/>
    <mergeCell ref="A48:B48"/>
    <mergeCell ref="A49:B49"/>
    <mergeCell ref="A40:B40"/>
    <mergeCell ref="A41:B41"/>
    <mergeCell ref="A51:B51"/>
    <mergeCell ref="A53:B53"/>
    <mergeCell ref="A54:B54"/>
    <mergeCell ref="A44:B44"/>
    <mergeCell ref="A43:B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2019-02-06T06:40:32Z</cp:lastPrinted>
  <dcterms:created xsi:type="dcterms:W3CDTF">2013-02-18T04:38:06Z</dcterms:created>
  <dcterms:modified xsi:type="dcterms:W3CDTF">2019-02-06T06:46:01Z</dcterms:modified>
</cp:coreProperties>
</file>