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7 г. отче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41" i="8" l="1"/>
  <c r="H40" i="8"/>
  <c r="H39" i="8"/>
  <c r="H38" i="8"/>
  <c r="F36" i="8"/>
  <c r="H36" i="8" s="1"/>
  <c r="E36" i="8"/>
  <c r="H55" i="8"/>
  <c r="H54" i="8"/>
  <c r="H52" i="8"/>
  <c r="H48" i="8"/>
  <c r="H44" i="8"/>
  <c r="G8" i="8"/>
  <c r="G9" i="8" s="1"/>
  <c r="G29" i="8"/>
  <c r="G25" i="8"/>
  <c r="G22" i="8"/>
  <c r="G19" i="8"/>
  <c r="G16" i="8"/>
  <c r="G13" i="8"/>
  <c r="H45" i="8"/>
  <c r="G32" i="8"/>
  <c r="F33" i="8"/>
  <c r="E33" i="8"/>
  <c r="H33" i="8" s="1"/>
  <c r="F29" i="8"/>
  <c r="E29" i="8"/>
  <c r="F25" i="8"/>
  <c r="E25" i="8"/>
  <c r="F22" i="8"/>
  <c r="E22" i="8"/>
  <c r="F19" i="8"/>
  <c r="E19" i="8"/>
  <c r="F16" i="8"/>
  <c r="E16" i="8"/>
  <c r="F13" i="8"/>
  <c r="E13" i="8"/>
  <c r="G71" i="8"/>
  <c r="F8" i="8"/>
  <c r="E8" i="8"/>
  <c r="E42" i="8" s="1"/>
  <c r="E56" i="8" s="1"/>
  <c r="C9" i="8"/>
  <c r="H10" i="8"/>
  <c r="H12" i="8"/>
  <c r="H14" i="8"/>
  <c r="H15" i="8"/>
  <c r="H17" i="8"/>
  <c r="H18" i="8"/>
  <c r="H20" i="8"/>
  <c r="H21" i="8"/>
  <c r="H23" i="8"/>
  <c r="H24" i="8"/>
  <c r="H26" i="8"/>
  <c r="H27" i="8"/>
  <c r="H28" i="8"/>
  <c r="H30" i="8"/>
  <c r="H32" i="8"/>
  <c r="H59" i="8" s="1"/>
  <c r="H34" i="8"/>
  <c r="H46" i="8"/>
  <c r="G42" i="8" l="1"/>
  <c r="G56" i="8" s="1"/>
  <c r="F42" i="8"/>
  <c r="F56" i="8" s="1"/>
  <c r="H29" i="8"/>
  <c r="H25" i="8"/>
  <c r="F9" i="8"/>
  <c r="H22" i="8"/>
  <c r="H19" i="8"/>
  <c r="H16" i="8"/>
  <c r="H8" i="8"/>
  <c r="H60" i="8" s="1"/>
  <c r="H58" i="8" s="1"/>
  <c r="H13" i="8"/>
  <c r="E9" i="8"/>
  <c r="H9" i="8" l="1"/>
</calcChain>
</file>

<file path=xl/sharedStrings.xml><?xml version="1.0" encoding="utf-8"?>
<sst xmlns="http://schemas.openxmlformats.org/spreadsheetml/2006/main" count="203" uniqueCount="176">
  <si>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</si>
  <si>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</si>
  <si>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</si>
  <si>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</si>
  <si>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</si>
  <si>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</si>
  <si>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</si>
  <si>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</si>
  <si>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</si>
  <si>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</si>
  <si>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</si>
  <si>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</si>
  <si>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</si>
  <si>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</si>
  <si>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</si>
  <si>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</si>
  <si>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</si>
  <si>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</si>
  <si>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</si>
  <si>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</si>
  <si>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</si>
  <si>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</si>
  <si>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</si>
  <si>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</si>
  <si>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</si>
  <si>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</si>
  <si>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</si>
  <si>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</si>
  <si>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</si>
  <si>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</si>
  <si>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</si>
  <si>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</si>
  <si>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</si>
  <si>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</si>
  <si>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</si>
  <si>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</si>
  <si>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</si>
  <si>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</si>
  <si>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</si>
  <si>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</si>
  <si>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</si>
  <si>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</si>
  <si>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</si>
  <si>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</si>
  <si>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</si>
  <si>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</si>
  <si>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</si>
  <si>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</si>
  <si>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</si>
  <si>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</si>
  <si>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</si>
  <si>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</si>
  <si>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</si>
  <si>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</si>
  <si>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</si>
  <si>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</si>
  <si>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</si>
  <si>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</si>
  <si>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</si>
  <si>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</si>
  <si>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</si>
  <si>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</si>
  <si>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</si>
  <si>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</si>
  <si>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</si>
  <si>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</si>
  <si>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</si>
  <si>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</si>
  <si>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</si>
  <si>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</si>
  <si>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</si>
  <si>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</si>
  <si>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</si>
  <si>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</si>
  <si>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</si>
  <si>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</si>
  <si>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</si>
  <si>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</si>
  <si>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</si>
  <si>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</si>
  <si>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</si>
  <si>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</si>
  <si>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</si>
  <si>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</si>
  <si>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</si>
  <si>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</si>
  <si>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</si>
  <si>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</si>
  <si>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</si>
  <si>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</si>
  <si>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</si>
  <si>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</si>
  <si>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</si>
  <si>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</si>
  <si>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</si>
  <si>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</si>
  <si>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</si>
  <si>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</si>
  <si>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</si>
  <si>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</si>
  <si>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</si>
  <si>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</si>
  <si>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</si>
  <si>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</si>
  <si>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</si>
  <si>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</si>
  <si>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</si>
  <si>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</si>
  <si>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</si>
  <si>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</si>
  <si>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</si>
  <si>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</si>
  <si>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</si>
  <si>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</si>
  <si>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</t>
  </si>
  <si>
    <t>ООО "Сансервис"</t>
  </si>
  <si>
    <t>ООО " Стройцентр -1"</t>
  </si>
  <si>
    <t>ул. Льва Толстого, 25</t>
  </si>
  <si>
    <t>2-673-747</t>
  </si>
  <si>
    <t>3 подъезда</t>
  </si>
  <si>
    <t>3 лифта</t>
  </si>
  <si>
    <t>3 м/провода</t>
  </si>
  <si>
    <t xml:space="preserve">                                              01 января 2008 г</t>
  </si>
  <si>
    <t>3 шт</t>
  </si>
  <si>
    <t>Льва Толстого, 37</t>
  </si>
  <si>
    <t>№ 37 по ул.  Льва Толстого</t>
  </si>
  <si>
    <t>ул. Тунгусская,8</t>
  </si>
  <si>
    <r>
      <rPr>
        <sz val="10"/>
        <color theme="1"/>
        <rFont val="Calibri"/>
        <family val="2"/>
        <charset val="204"/>
        <scheme val="minor"/>
      </rPr>
      <t>В отчете отражен тариф, по которому производятся начисления с мая 2014 года</t>
    </r>
    <r>
      <rPr>
        <sz val="11"/>
        <color theme="1"/>
        <rFont val="Calibri"/>
        <family val="2"/>
        <charset val="204"/>
        <scheme val="minor"/>
      </rPr>
      <t>.</t>
    </r>
  </si>
  <si>
    <t>количество проживающих</t>
  </si>
  <si>
    <t>итого по дому:</t>
  </si>
  <si>
    <t>Прочие работы и услуги</t>
  </si>
  <si>
    <t>сумма, т.р.</t>
  </si>
  <si>
    <t>исполнитель</t>
  </si>
  <si>
    <t>Ресо-Гарантия</t>
  </si>
  <si>
    <t xml:space="preserve">ь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</si>
  <si>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</si>
  <si>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</si>
  <si>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</si>
  <si>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</si>
  <si>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6320,7 кв.м</t>
  </si>
  <si>
    <t>всего:  1351,4кв.м</t>
  </si>
  <si>
    <t>241 чел</t>
  </si>
  <si>
    <t>в.т.ч. Услуги по управлению, налоги</t>
  </si>
  <si>
    <t xml:space="preserve">                       Отчет ООО "Управляющей компании Ленинского района"  за 2017 г.</t>
  </si>
  <si>
    <r>
      <t xml:space="preserve">ИСХ № 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</t>
    </r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</si>
  <si>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</si>
  <si>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</si>
  <si>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</si>
  <si>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</si>
  <si>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установка счетчика тепловой энергии</t>
  </si>
  <si>
    <t>ООО "Вира"</t>
  </si>
  <si>
    <t>переходящие остатки д/ср-в на начало 01.01.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</si>
  <si>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</si>
  <si>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</si>
  <si>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</si>
  <si>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</si>
  <si>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</si>
  <si>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</si>
  <si>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Установка счетчика электрической  энергии</t>
  </si>
  <si>
    <t>компл</t>
  </si>
  <si>
    <t>МУПВ ВПЭС</t>
  </si>
  <si>
    <t>ремонт м/провода - замена ковша</t>
  </si>
  <si>
    <t>ООО ТСГ</t>
  </si>
  <si>
    <t>бельевые стойки</t>
  </si>
  <si>
    <t>ИП Алексеев</t>
  </si>
  <si>
    <t>Урна -1 шт., скамейки парковые -2 шт</t>
  </si>
  <si>
    <t>Мир торг. Обор.</t>
  </si>
  <si>
    <t>696,67 р</t>
  </si>
  <si>
    <t>1. Обслуж. Теплового счетчика</t>
  </si>
  <si>
    <t>2.Реклама в лифтах</t>
  </si>
  <si>
    <t>3.Телекоммуникац. Услуги (Козицкий)</t>
  </si>
  <si>
    <t>Ростелеком:</t>
  </si>
  <si>
    <t>ОктопусНет</t>
  </si>
  <si>
    <t>Владлинк</t>
  </si>
  <si>
    <t>План по статье "текущий ремонт"на 2018 год.</t>
  </si>
  <si>
    <t>Предложение Управляющей компании: по мере накопления средств - косметический ремонт подъездов.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</si>
</sst>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/>
    <xf numFmtId="0" fontId="3" fillId="0" borderId="0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0" xfId="0" applyBorder="1" applyAlignment="1"/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1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22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143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3" t="s">
        <v>125</v>
      </c>
    </row>
    <row r="4" spans="1:4" ht="14.25" customHeight="1" x14ac:dyDescent="0.25">
      <c r="A4" s="21" t="s">
        <v>144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55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1" t="s">
        <v>0</v>
      </c>
      <c r="B8" s="12" t="s">
        <v>10</v>
      </c>
      <c r="C8" s="26" t="s">
        <v>52</v>
      </c>
      <c r="D8" s="13"/>
    </row>
    <row r="9" spans="1:4" s="3" customFormat="1" ht="12" customHeight="1" x14ac:dyDescent="0.25">
      <c r="A9" s="11" t="s">
        <v>1</v>
      </c>
      <c r="B9" s="12" t="s">
        <v>12</v>
      </c>
      <c r="C9" s="102" t="s">
        <v>13</v>
      </c>
      <c r="D9" s="103"/>
    </row>
    <row r="10" spans="1:4" s="3" customFormat="1" ht="24" customHeight="1" x14ac:dyDescent="0.25">
      <c r="A10" s="11" t="s">
        <v>2</v>
      </c>
      <c r="B10" s="14" t="s">
        <v>14</v>
      </c>
      <c r="C10" s="104" t="s">
        <v>94</v>
      </c>
      <c r="D10" s="105"/>
    </row>
    <row r="11" spans="1:4" s="3" customFormat="1" ht="15" customHeight="1" x14ac:dyDescent="0.25">
      <c r="A11" s="11" t="s">
        <v>3</v>
      </c>
      <c r="B11" s="12" t="s">
        <v>15</v>
      </c>
      <c r="C11" s="102" t="s">
        <v>16</v>
      </c>
      <c r="D11" s="103"/>
    </row>
    <row r="12" spans="1:4" s="3" customFormat="1" ht="15" customHeight="1" x14ac:dyDescent="0.25">
      <c r="A12" s="58" t="s">
        <v>4</v>
      </c>
      <c r="B12" s="59" t="s">
        <v>97</v>
      </c>
      <c r="C12" s="56" t="s">
        <v>98</v>
      </c>
      <c r="D12" s="57" t="s">
        <v>99</v>
      </c>
    </row>
    <row r="13" spans="1:4" s="3" customFormat="1" ht="15" customHeight="1" x14ac:dyDescent="0.25">
      <c r="A13" s="60"/>
      <c r="B13" s="61"/>
      <c r="C13" s="56" t="s">
        <v>100</v>
      </c>
      <c r="D13" s="57" t="s">
        <v>101</v>
      </c>
    </row>
    <row r="14" spans="1:4" s="3" customFormat="1" ht="15" customHeight="1" x14ac:dyDescent="0.25">
      <c r="A14" s="60"/>
      <c r="B14" s="61"/>
      <c r="C14" s="56" t="s">
        <v>102</v>
      </c>
      <c r="D14" s="57" t="s">
        <v>103</v>
      </c>
    </row>
    <row r="15" spans="1:4" s="3" customFormat="1" ht="15" customHeight="1" x14ac:dyDescent="0.25">
      <c r="A15" s="60"/>
      <c r="B15" s="61"/>
      <c r="C15" s="56" t="s">
        <v>104</v>
      </c>
      <c r="D15" s="57" t="s">
        <v>105</v>
      </c>
    </row>
    <row r="16" spans="1:4" s="3" customFormat="1" ht="15" customHeight="1" x14ac:dyDescent="0.25">
      <c r="A16" s="60"/>
      <c r="B16" s="61"/>
      <c r="C16" s="56" t="s">
        <v>106</v>
      </c>
      <c r="D16" s="57" t="s">
        <v>107</v>
      </c>
    </row>
    <row r="17" spans="1:4" s="3" customFormat="1" ht="15" customHeight="1" x14ac:dyDescent="0.25">
      <c r="A17" s="60"/>
      <c r="B17" s="61"/>
      <c r="C17" s="56" t="s">
        <v>108</v>
      </c>
      <c r="D17" s="57" t="s">
        <v>109</v>
      </c>
    </row>
    <row r="18" spans="1:4" s="3" customFormat="1" ht="15" customHeight="1" x14ac:dyDescent="0.25">
      <c r="A18" s="62"/>
      <c r="B18" s="63"/>
      <c r="C18" s="56" t="s">
        <v>110</v>
      </c>
      <c r="D18" s="57" t="s">
        <v>111</v>
      </c>
    </row>
    <row r="19" spans="1:4" s="3" customFormat="1" ht="14.25" customHeight="1" x14ac:dyDescent="0.25">
      <c r="A19" s="11" t="s">
        <v>5</v>
      </c>
      <c r="B19" s="12" t="s">
        <v>17</v>
      </c>
      <c r="C19" s="106" t="s">
        <v>112</v>
      </c>
      <c r="D19" s="107"/>
    </row>
    <row r="20" spans="1:4" s="3" customFormat="1" x14ac:dyDescent="0.25">
      <c r="A20" s="11" t="s">
        <v>6</v>
      </c>
      <c r="B20" s="12" t="s">
        <v>18</v>
      </c>
      <c r="C20" s="108" t="s">
        <v>58</v>
      </c>
      <c r="D20" s="109"/>
    </row>
    <row r="21" spans="1:4" s="3" customFormat="1" ht="16.5" customHeight="1" x14ac:dyDescent="0.25">
      <c r="A21" s="11" t="s">
        <v>7</v>
      </c>
      <c r="B21" s="12" t="s">
        <v>19</v>
      </c>
      <c r="C21" s="104" t="s">
        <v>20</v>
      </c>
      <c r="D21" s="105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21</v>
      </c>
      <c r="B23" s="16"/>
      <c r="C23" s="16"/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10" t="s">
        <v>27</v>
      </c>
      <c r="B26" s="111"/>
      <c r="C26" s="111"/>
      <c r="D26" s="112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115</v>
      </c>
      <c r="C28" s="6" t="s">
        <v>25</v>
      </c>
      <c r="D28" s="6" t="s">
        <v>26</v>
      </c>
    </row>
    <row r="29" spans="1:4" x14ac:dyDescent="0.25">
      <c r="A29" s="19" t="s">
        <v>28</v>
      </c>
      <c r="B29" s="18"/>
      <c r="C29" s="18"/>
      <c r="D29" s="18"/>
    </row>
    <row r="30" spans="1:4" ht="12.75" customHeight="1" x14ac:dyDescent="0.25">
      <c r="A30" s="7">
        <v>1</v>
      </c>
      <c r="B30" s="6" t="s">
        <v>116</v>
      </c>
      <c r="C30" s="6" t="s">
        <v>117</v>
      </c>
      <c r="D30" s="10" t="s">
        <v>118</v>
      </c>
    </row>
    <row r="31" spans="1:4" x14ac:dyDescent="0.25">
      <c r="A31" s="19" t="s">
        <v>44</v>
      </c>
      <c r="B31" s="18"/>
      <c r="C31" s="18"/>
      <c r="D31" s="18"/>
    </row>
    <row r="32" spans="1:4" ht="13.5" customHeight="1" x14ac:dyDescent="0.25">
      <c r="A32" s="19" t="s">
        <v>45</v>
      </c>
      <c r="B32" s="18"/>
      <c r="C32" s="18"/>
      <c r="D32" s="18"/>
    </row>
    <row r="33" spans="1:4" ht="12" customHeight="1" x14ac:dyDescent="0.25">
      <c r="A33" s="7">
        <v>1</v>
      </c>
      <c r="B33" s="6" t="s">
        <v>29</v>
      </c>
      <c r="C33" s="6" t="s">
        <v>126</v>
      </c>
      <c r="D33" s="10" t="s">
        <v>30</v>
      </c>
    </row>
    <row r="34" spans="1:4" x14ac:dyDescent="0.25">
      <c r="A34" s="19" t="s">
        <v>31</v>
      </c>
      <c r="B34" s="18"/>
      <c r="C34" s="18"/>
      <c r="D34" s="18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19" t="s">
        <v>34</v>
      </c>
      <c r="B36" s="18"/>
      <c r="C36" s="18"/>
      <c r="D36" s="18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4" t="s">
        <v>53</v>
      </c>
      <c r="B38" s="18"/>
      <c r="C38" s="18"/>
      <c r="D38" s="18"/>
    </row>
    <row r="39" spans="1:4" x14ac:dyDescent="0.25">
      <c r="A39" s="7">
        <v>1</v>
      </c>
      <c r="B39" s="6" t="s">
        <v>36</v>
      </c>
      <c r="C39" s="99">
        <v>1986</v>
      </c>
      <c r="D39" s="100"/>
    </row>
    <row r="40" spans="1:4" x14ac:dyDescent="0.25">
      <c r="A40" s="7">
        <v>2</v>
      </c>
      <c r="B40" s="6" t="s">
        <v>38</v>
      </c>
      <c r="C40" s="99" t="s">
        <v>59</v>
      </c>
      <c r="D40" s="100"/>
    </row>
    <row r="41" spans="1:4" ht="15" customHeight="1" x14ac:dyDescent="0.25">
      <c r="A41" s="7">
        <v>3</v>
      </c>
      <c r="B41" s="6" t="s">
        <v>39</v>
      </c>
      <c r="C41" s="99" t="s">
        <v>119</v>
      </c>
      <c r="D41" s="101"/>
    </row>
    <row r="42" spans="1:4" x14ac:dyDescent="0.25">
      <c r="A42" s="7">
        <v>4</v>
      </c>
      <c r="B42" s="6" t="s">
        <v>37</v>
      </c>
      <c r="C42" s="99" t="s">
        <v>120</v>
      </c>
      <c r="D42" s="101"/>
    </row>
    <row r="43" spans="1:4" x14ac:dyDescent="0.25">
      <c r="A43" s="7">
        <v>5</v>
      </c>
      <c r="B43" s="6" t="s">
        <v>40</v>
      </c>
      <c r="C43" s="99" t="s">
        <v>121</v>
      </c>
      <c r="D43" s="101"/>
    </row>
    <row r="44" spans="1:4" x14ac:dyDescent="0.25">
      <c r="A44" s="7">
        <v>6</v>
      </c>
      <c r="B44" s="6" t="s">
        <v>41</v>
      </c>
      <c r="C44" s="99" t="s">
        <v>139</v>
      </c>
      <c r="D44" s="100"/>
    </row>
    <row r="45" spans="1:4" ht="15" customHeight="1" x14ac:dyDescent="0.25">
      <c r="A45" s="7">
        <v>7</v>
      </c>
      <c r="B45" s="6" t="s">
        <v>42</v>
      </c>
      <c r="C45" s="99" t="s">
        <v>60</v>
      </c>
      <c r="D45" s="100"/>
    </row>
    <row r="46" spans="1:4" x14ac:dyDescent="0.25">
      <c r="A46" s="7">
        <v>8</v>
      </c>
      <c r="B46" s="6" t="s">
        <v>43</v>
      </c>
      <c r="C46" s="99" t="s">
        <v>140</v>
      </c>
      <c r="D46" s="100"/>
    </row>
    <row r="47" spans="1:4" x14ac:dyDescent="0.25">
      <c r="A47" s="7">
        <v>9</v>
      </c>
      <c r="B47" s="6" t="s">
        <v>128</v>
      </c>
      <c r="C47" s="99" t="s">
        <v>141</v>
      </c>
      <c r="D47" s="100"/>
    </row>
    <row r="48" spans="1:4" x14ac:dyDescent="0.25">
      <c r="A48" s="73"/>
      <c r="B48" s="74" t="s">
        <v>96</v>
      </c>
      <c r="C48" s="75" t="s">
        <v>122</v>
      </c>
      <c r="D48" s="75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2:D42"/>
    <mergeCell ref="C21:D21"/>
    <mergeCell ref="A26:D26"/>
    <mergeCell ref="C39:D39"/>
    <mergeCell ref="C40:D40"/>
    <mergeCell ref="C41:D41"/>
    <mergeCell ref="C9:D9"/>
    <mergeCell ref="C10:D10"/>
    <mergeCell ref="C11:D11"/>
    <mergeCell ref="C19:D19"/>
    <mergeCell ref="C20:D20"/>
    <mergeCell ref="C47:D47"/>
    <mergeCell ref="C44:D44"/>
    <mergeCell ref="C45:D45"/>
    <mergeCell ref="C46:D46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tabSelected="1" topLeftCell="A35" workbookViewId="0">
      <selection activeCell="J58" sqref="J58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28515625" customWidth="1"/>
  </cols>
  <sheetData>
    <row r="1" spans="1:8" x14ac:dyDescent="0.25">
      <c r="A1" s="4" t="s">
        <v>138</v>
      </c>
      <c r="B1"/>
      <c r="C1" s="42"/>
      <c r="D1" s="42"/>
    </row>
    <row r="2" spans="1:8" ht="13.5" customHeight="1" x14ac:dyDescent="0.25">
      <c r="A2" s="4" t="s">
        <v>145</v>
      </c>
      <c r="B2"/>
      <c r="C2" s="42"/>
      <c r="D2" s="42"/>
    </row>
    <row r="3" spans="1:8" ht="56.25" customHeight="1" x14ac:dyDescent="0.25">
      <c r="A3" s="135" t="s">
        <v>67</v>
      </c>
      <c r="B3" s="136"/>
      <c r="C3" s="43" t="s">
        <v>68</v>
      </c>
      <c r="D3" s="31" t="s">
        <v>69</v>
      </c>
      <c r="E3" s="31" t="s">
        <v>70</v>
      </c>
      <c r="F3" s="31" t="s">
        <v>71</v>
      </c>
      <c r="G3" s="44" t="s">
        <v>72</v>
      </c>
      <c r="H3" s="31" t="s">
        <v>73</v>
      </c>
    </row>
    <row r="4" spans="1:8" ht="25.5" customHeight="1" x14ac:dyDescent="0.25">
      <c r="A4" s="144" t="s">
        <v>151</v>
      </c>
      <c r="B4" s="145"/>
      <c r="C4" s="43"/>
      <c r="D4" s="31">
        <v>-19</v>
      </c>
      <c r="E4" s="31"/>
      <c r="F4" s="31"/>
      <c r="G4" s="44"/>
      <c r="H4" s="31"/>
    </row>
    <row r="5" spans="1:8" ht="14.25" customHeight="1" x14ac:dyDescent="0.25">
      <c r="A5" s="77" t="s">
        <v>136</v>
      </c>
      <c r="B5" s="78"/>
      <c r="C5" s="43"/>
      <c r="D5" s="31">
        <v>137.87</v>
      </c>
      <c r="E5" s="31"/>
      <c r="F5" s="31"/>
      <c r="G5" s="44"/>
      <c r="H5" s="31"/>
    </row>
    <row r="6" spans="1:8" ht="13.5" customHeight="1" x14ac:dyDescent="0.25">
      <c r="A6" s="77" t="s">
        <v>137</v>
      </c>
      <c r="B6" s="78"/>
      <c r="C6" s="43"/>
      <c r="D6" s="31">
        <v>-156.87</v>
      </c>
      <c r="E6" s="31"/>
      <c r="F6" s="31"/>
      <c r="G6" s="44"/>
      <c r="H6" s="31"/>
    </row>
    <row r="7" spans="1:8" ht="13.5" customHeight="1" x14ac:dyDescent="0.25">
      <c r="A7" s="139" t="s">
        <v>146</v>
      </c>
      <c r="B7" s="140"/>
      <c r="C7" s="140"/>
      <c r="D7" s="140"/>
      <c r="E7" s="140"/>
      <c r="F7" s="140"/>
      <c r="G7" s="140"/>
      <c r="H7" s="141"/>
    </row>
    <row r="8" spans="1:8" ht="17.25" customHeight="1" x14ac:dyDescent="0.25">
      <c r="A8" s="135" t="s">
        <v>74</v>
      </c>
      <c r="B8" s="136"/>
      <c r="C8" s="35">
        <v>20.420000000000002</v>
      </c>
      <c r="D8" s="32">
        <v>-156.87</v>
      </c>
      <c r="E8" s="7">
        <f>E12+E15+E18+E21+E24+E27</f>
        <v>1482.0600000000002</v>
      </c>
      <c r="F8" s="7">
        <f>F12+F15+F18+F21+F24+F27</f>
        <v>1450.91</v>
      </c>
      <c r="G8" s="7">
        <f>G12+G15+G18+G21+G24+G27</f>
        <v>1450.91</v>
      </c>
      <c r="H8" s="7">
        <f>F8-E8+D8</f>
        <v>-188.0200000000001</v>
      </c>
    </row>
    <row r="9" spans="1:8" x14ac:dyDescent="0.25">
      <c r="A9" s="45" t="s">
        <v>75</v>
      </c>
      <c r="B9" s="46"/>
      <c r="C9" s="7">
        <f>C8-C10</f>
        <v>18.380000000000003</v>
      </c>
      <c r="D9" s="7">
        <v>-141.18</v>
      </c>
      <c r="E9" s="7">
        <f>E8-E10</f>
        <v>1333.8500000000001</v>
      </c>
      <c r="F9" s="7">
        <f>F8-F10</f>
        <v>1305.8200000000002</v>
      </c>
      <c r="G9" s="7">
        <f>G8-G10</f>
        <v>1305.8200000000002</v>
      </c>
      <c r="H9" s="7">
        <f t="shared" ref="H9:H10" si="0">F9-E9+D9</f>
        <v>-169.20999999999998</v>
      </c>
    </row>
    <row r="10" spans="1:8" x14ac:dyDescent="0.25">
      <c r="A10" s="137" t="s">
        <v>76</v>
      </c>
      <c r="B10" s="138"/>
      <c r="C10" s="7">
        <v>2.04</v>
      </c>
      <c r="D10" s="7">
        <v>-15.69</v>
      </c>
      <c r="E10" s="7">
        <v>148.21</v>
      </c>
      <c r="F10" s="7">
        <v>145.09</v>
      </c>
      <c r="G10" s="7">
        <v>145.09</v>
      </c>
      <c r="H10" s="7">
        <f t="shared" si="0"/>
        <v>-18.810000000000002</v>
      </c>
    </row>
    <row r="11" spans="1:8" ht="12.75" customHeight="1" x14ac:dyDescent="0.25">
      <c r="A11" s="139" t="s">
        <v>77</v>
      </c>
      <c r="B11" s="140"/>
      <c r="C11" s="140"/>
      <c r="D11" s="140"/>
      <c r="E11" s="140"/>
      <c r="F11" s="140"/>
      <c r="G11" s="140"/>
      <c r="H11" s="141"/>
    </row>
    <row r="12" spans="1:8" ht="15" customHeight="1" x14ac:dyDescent="0.25">
      <c r="A12" s="142" t="s">
        <v>56</v>
      </c>
      <c r="B12" s="143"/>
      <c r="C12" s="35">
        <v>5.65</v>
      </c>
      <c r="D12" s="32">
        <v>-46.97</v>
      </c>
      <c r="E12" s="32">
        <v>429.44</v>
      </c>
      <c r="F12" s="32">
        <v>420.48</v>
      </c>
      <c r="G12" s="32">
        <v>420.48</v>
      </c>
      <c r="H12" s="7">
        <f t="shared" ref="H12:H30" si="1">F12-E12+D12</f>
        <v>-55.929999999999978</v>
      </c>
    </row>
    <row r="13" spans="1:8" x14ac:dyDescent="0.25">
      <c r="A13" s="45" t="s">
        <v>75</v>
      </c>
      <c r="B13" s="46"/>
      <c r="C13" s="7">
        <v>5.08</v>
      </c>
      <c r="D13" s="7">
        <v>-42.27</v>
      </c>
      <c r="E13" s="7">
        <f>E12-E14</f>
        <v>386.5</v>
      </c>
      <c r="F13" s="7">
        <f>F12-F14</f>
        <v>378.43</v>
      </c>
      <c r="G13" s="7">
        <f>G12-G14</f>
        <v>378.43</v>
      </c>
      <c r="H13" s="7">
        <f t="shared" si="1"/>
        <v>-50.339999999999996</v>
      </c>
    </row>
    <row r="14" spans="1:8" x14ac:dyDescent="0.25">
      <c r="A14" s="137" t="s">
        <v>76</v>
      </c>
      <c r="B14" s="138"/>
      <c r="C14" s="7">
        <v>0.56999999999999995</v>
      </c>
      <c r="D14" s="7">
        <v>-4.7</v>
      </c>
      <c r="E14" s="7">
        <v>42.94</v>
      </c>
      <c r="F14" s="7">
        <v>42.05</v>
      </c>
      <c r="G14" s="7">
        <v>42.05</v>
      </c>
      <c r="H14" s="7">
        <f t="shared" si="1"/>
        <v>-5.5900000000000007</v>
      </c>
    </row>
    <row r="15" spans="1:8" ht="23.25" customHeight="1" x14ac:dyDescent="0.25">
      <c r="A15" s="142" t="s">
        <v>46</v>
      </c>
      <c r="B15" s="143"/>
      <c r="C15" s="35">
        <v>3.45</v>
      </c>
      <c r="D15" s="32">
        <v>-27.65</v>
      </c>
      <c r="E15" s="32">
        <v>262.23</v>
      </c>
      <c r="F15" s="32">
        <v>256.77</v>
      </c>
      <c r="G15" s="32">
        <v>256.77</v>
      </c>
      <c r="H15" s="7">
        <f t="shared" si="1"/>
        <v>-33.110000000000035</v>
      </c>
    </row>
    <row r="16" spans="1:8" x14ac:dyDescent="0.25">
      <c r="A16" s="45" t="s">
        <v>75</v>
      </c>
      <c r="B16" s="46"/>
      <c r="C16" s="7">
        <v>3.1</v>
      </c>
      <c r="D16" s="7">
        <v>-24.89</v>
      </c>
      <c r="E16" s="7">
        <f>E15-E17</f>
        <v>236.00000000000003</v>
      </c>
      <c r="F16" s="7">
        <f>F15-F17</f>
        <v>231.08999999999997</v>
      </c>
      <c r="G16" s="7">
        <f>G15-G17</f>
        <v>231.08999999999997</v>
      </c>
      <c r="H16" s="7">
        <f t="shared" si="1"/>
        <v>-29.800000000000054</v>
      </c>
    </row>
    <row r="17" spans="1:8" ht="15" customHeight="1" x14ac:dyDescent="0.25">
      <c r="A17" s="137" t="s">
        <v>76</v>
      </c>
      <c r="B17" s="138"/>
      <c r="C17" s="7">
        <v>0.35</v>
      </c>
      <c r="D17" s="7">
        <v>-2.76</v>
      </c>
      <c r="E17" s="7">
        <v>26.23</v>
      </c>
      <c r="F17" s="7">
        <v>25.68</v>
      </c>
      <c r="G17" s="7">
        <v>25.68</v>
      </c>
      <c r="H17" s="7">
        <f t="shared" si="1"/>
        <v>-3.3100000000000005</v>
      </c>
    </row>
    <row r="18" spans="1:8" ht="15" customHeight="1" x14ac:dyDescent="0.25">
      <c r="A18" s="142" t="s">
        <v>57</v>
      </c>
      <c r="B18" s="143"/>
      <c r="C18" s="43">
        <v>2.37</v>
      </c>
      <c r="D18" s="32">
        <v>-19.07</v>
      </c>
      <c r="E18" s="32">
        <v>180.13</v>
      </c>
      <c r="F18" s="32">
        <v>176.39</v>
      </c>
      <c r="G18" s="32">
        <v>176.39</v>
      </c>
      <c r="H18" s="7">
        <f t="shared" si="1"/>
        <v>-22.810000000000009</v>
      </c>
    </row>
    <row r="19" spans="1:8" ht="13.5" customHeight="1" x14ac:dyDescent="0.25">
      <c r="A19" s="45" t="s">
        <v>75</v>
      </c>
      <c r="B19" s="46"/>
      <c r="C19" s="7">
        <v>2.13</v>
      </c>
      <c r="D19" s="7">
        <v>-17.16</v>
      </c>
      <c r="E19" s="7">
        <f>E18-E20</f>
        <v>162.12</v>
      </c>
      <c r="F19" s="7">
        <f>F18-F20</f>
        <v>158.75</v>
      </c>
      <c r="G19" s="7">
        <f>G18-G20</f>
        <v>158.75</v>
      </c>
      <c r="H19" s="7">
        <f t="shared" si="1"/>
        <v>-20.530000000000005</v>
      </c>
    </row>
    <row r="20" spans="1:8" ht="12.75" customHeight="1" x14ac:dyDescent="0.25">
      <c r="A20" s="137" t="s">
        <v>76</v>
      </c>
      <c r="B20" s="138"/>
      <c r="C20" s="7">
        <v>0.24</v>
      </c>
      <c r="D20" s="7">
        <v>-1.91</v>
      </c>
      <c r="E20" s="7">
        <v>18.010000000000002</v>
      </c>
      <c r="F20" s="7">
        <v>17.64</v>
      </c>
      <c r="G20" s="7">
        <v>17.64</v>
      </c>
      <c r="H20" s="7">
        <f t="shared" si="1"/>
        <v>-2.2800000000000011</v>
      </c>
    </row>
    <row r="21" spans="1:8" ht="15" customHeight="1" x14ac:dyDescent="0.25">
      <c r="A21" s="142" t="s">
        <v>95</v>
      </c>
      <c r="B21" s="143"/>
      <c r="C21" s="34">
        <v>1.1100000000000001</v>
      </c>
      <c r="D21" s="7">
        <v>-7.7</v>
      </c>
      <c r="E21" s="7">
        <v>84.37</v>
      </c>
      <c r="F21" s="7">
        <v>82.61</v>
      </c>
      <c r="G21" s="7">
        <v>82.61</v>
      </c>
      <c r="H21" s="7">
        <f t="shared" si="1"/>
        <v>-9.4600000000000044</v>
      </c>
    </row>
    <row r="22" spans="1:8" ht="14.25" customHeight="1" x14ac:dyDescent="0.25">
      <c r="A22" s="45" t="s">
        <v>75</v>
      </c>
      <c r="B22" s="46"/>
      <c r="C22" s="7">
        <v>1</v>
      </c>
      <c r="D22" s="7">
        <v>-7.19</v>
      </c>
      <c r="E22" s="7">
        <f>E21-E23</f>
        <v>76.22</v>
      </c>
      <c r="F22" s="7">
        <f>F21-F23</f>
        <v>73.569999999999993</v>
      </c>
      <c r="G22" s="7">
        <f>G21-G23</f>
        <v>73.569999999999993</v>
      </c>
      <c r="H22" s="7">
        <f t="shared" si="1"/>
        <v>-9.840000000000007</v>
      </c>
    </row>
    <row r="23" spans="1:8" ht="14.25" customHeight="1" x14ac:dyDescent="0.25">
      <c r="A23" s="137" t="s">
        <v>76</v>
      </c>
      <c r="B23" s="138"/>
      <c r="C23" s="7">
        <v>0.11</v>
      </c>
      <c r="D23" s="7">
        <v>-0.51</v>
      </c>
      <c r="E23" s="7">
        <v>8.15</v>
      </c>
      <c r="F23" s="7">
        <v>9.0399999999999991</v>
      </c>
      <c r="G23" s="7">
        <v>9.0399999999999991</v>
      </c>
      <c r="H23" s="7">
        <f t="shared" si="1"/>
        <v>0.37999999999999878</v>
      </c>
    </row>
    <row r="24" spans="1:8" ht="14.25" customHeight="1" x14ac:dyDescent="0.25">
      <c r="A24" s="10" t="s">
        <v>47</v>
      </c>
      <c r="B24" s="47"/>
      <c r="C24" s="34">
        <v>3.65</v>
      </c>
      <c r="D24" s="7">
        <v>-27.49</v>
      </c>
      <c r="E24" s="7">
        <v>277.43</v>
      </c>
      <c r="F24" s="7">
        <v>271.66000000000003</v>
      </c>
      <c r="G24" s="7">
        <v>271.66000000000003</v>
      </c>
      <c r="H24" s="7">
        <f t="shared" si="1"/>
        <v>-33.259999999999977</v>
      </c>
    </row>
    <row r="25" spans="1:8" ht="14.25" customHeight="1" x14ac:dyDescent="0.25">
      <c r="A25" s="45" t="s">
        <v>75</v>
      </c>
      <c r="B25" s="46"/>
      <c r="C25" s="7">
        <v>3.29</v>
      </c>
      <c r="D25" s="7">
        <v>-24.74</v>
      </c>
      <c r="E25" s="7">
        <f>E24-E26</f>
        <v>249.69</v>
      </c>
      <c r="F25" s="7">
        <f>F24-F26</f>
        <v>244.49</v>
      </c>
      <c r="G25" s="7">
        <f>G24-G26</f>
        <v>244.49</v>
      </c>
      <c r="H25" s="7">
        <f t="shared" si="1"/>
        <v>-29.939999999999987</v>
      </c>
    </row>
    <row r="26" spans="1:8" x14ac:dyDescent="0.25">
      <c r="A26" s="137" t="s">
        <v>76</v>
      </c>
      <c r="B26" s="138"/>
      <c r="C26" s="7">
        <v>0.36</v>
      </c>
      <c r="D26" s="7">
        <v>-2.75</v>
      </c>
      <c r="E26" s="7">
        <v>27.74</v>
      </c>
      <c r="F26" s="7">
        <v>27.17</v>
      </c>
      <c r="G26" s="7">
        <v>27.17</v>
      </c>
      <c r="H26" s="7">
        <f t="shared" si="1"/>
        <v>-3.3199999999999967</v>
      </c>
    </row>
    <row r="27" spans="1:8" ht="14.25" customHeight="1" x14ac:dyDescent="0.25">
      <c r="A27" s="126" t="s">
        <v>48</v>
      </c>
      <c r="B27" s="127"/>
      <c r="C27" s="148">
        <v>4.1900000000000004</v>
      </c>
      <c r="D27" s="146">
        <v>-27.99</v>
      </c>
      <c r="E27" s="146">
        <v>248.46</v>
      </c>
      <c r="F27" s="146">
        <v>243</v>
      </c>
      <c r="G27" s="146">
        <v>243</v>
      </c>
      <c r="H27" s="7">
        <f t="shared" si="1"/>
        <v>-33.450000000000003</v>
      </c>
    </row>
    <row r="28" spans="1:8" ht="0.75" hidden="1" customHeight="1" x14ac:dyDescent="0.25">
      <c r="A28" s="128"/>
      <c r="B28" s="129"/>
      <c r="C28" s="149"/>
      <c r="D28" s="147"/>
      <c r="E28" s="147"/>
      <c r="F28" s="147"/>
      <c r="G28" s="147"/>
      <c r="H28" s="7">
        <f t="shared" si="1"/>
        <v>0</v>
      </c>
    </row>
    <row r="29" spans="1:8" x14ac:dyDescent="0.25">
      <c r="A29" s="45" t="s">
        <v>75</v>
      </c>
      <c r="B29" s="46"/>
      <c r="C29" s="7">
        <v>3.77</v>
      </c>
      <c r="D29" s="7">
        <v>-25.2</v>
      </c>
      <c r="E29" s="7">
        <f>E27-E30</f>
        <v>223.61</v>
      </c>
      <c r="F29" s="7">
        <f>F27-F30</f>
        <v>218.7</v>
      </c>
      <c r="G29" s="7">
        <f>G27-G30</f>
        <v>218.7</v>
      </c>
      <c r="H29" s="7">
        <f t="shared" si="1"/>
        <v>-30.110000000000024</v>
      </c>
    </row>
    <row r="30" spans="1:8" x14ac:dyDescent="0.25">
      <c r="A30" s="137" t="s">
        <v>76</v>
      </c>
      <c r="B30" s="138"/>
      <c r="C30" s="7">
        <v>0.42</v>
      </c>
      <c r="D30" s="7">
        <v>-2.79</v>
      </c>
      <c r="E30" s="7">
        <v>24.85</v>
      </c>
      <c r="F30" s="7">
        <v>24.3</v>
      </c>
      <c r="G30" s="7">
        <v>24.3</v>
      </c>
      <c r="H30" s="7">
        <f t="shared" si="1"/>
        <v>-3.3400000000000007</v>
      </c>
    </row>
    <row r="31" spans="1:8" ht="8.25" customHeight="1" x14ac:dyDescent="0.25">
      <c r="A31" s="68"/>
      <c r="B31" s="69"/>
      <c r="C31" s="7"/>
      <c r="D31" s="7"/>
      <c r="E31" s="7"/>
      <c r="F31" s="7"/>
      <c r="G31" s="7"/>
      <c r="H31" s="7"/>
    </row>
    <row r="32" spans="1:8" ht="14.25" customHeight="1" x14ac:dyDescent="0.25">
      <c r="A32" s="135" t="s">
        <v>49</v>
      </c>
      <c r="B32" s="136"/>
      <c r="C32" s="34">
        <v>7.8</v>
      </c>
      <c r="D32" s="34">
        <v>118.92</v>
      </c>
      <c r="E32" s="34">
        <v>560.27</v>
      </c>
      <c r="F32" s="34">
        <v>548.5</v>
      </c>
      <c r="G32" s="34">
        <f>G33+G34</f>
        <v>504.88</v>
      </c>
      <c r="H32" s="34">
        <f>F32-E32+D32+F32-G32</f>
        <v>150.76999999999998</v>
      </c>
    </row>
    <row r="33" spans="1:9" ht="16.5" customHeight="1" x14ac:dyDescent="0.25">
      <c r="A33" s="45" t="s">
        <v>78</v>
      </c>
      <c r="B33" s="46"/>
      <c r="C33" s="7">
        <v>7.02</v>
      </c>
      <c r="D33" s="7">
        <v>115.94</v>
      </c>
      <c r="E33" s="7">
        <f>E32-E34</f>
        <v>504.24</v>
      </c>
      <c r="F33" s="7">
        <f>F32-F34</f>
        <v>493.65</v>
      </c>
      <c r="G33" s="55">
        <v>450.03</v>
      </c>
      <c r="H33" s="7">
        <f t="shared" ref="H33:H34" si="2">F33-E33+D33+F33-G33</f>
        <v>148.97000000000003</v>
      </c>
    </row>
    <row r="34" spans="1:9" ht="12.75" customHeight="1" x14ac:dyDescent="0.25">
      <c r="A34" s="137" t="s">
        <v>76</v>
      </c>
      <c r="B34" s="138"/>
      <c r="C34" s="7">
        <v>0.78</v>
      </c>
      <c r="D34" s="7">
        <v>2.98</v>
      </c>
      <c r="E34" s="7">
        <v>56.03</v>
      </c>
      <c r="F34" s="7">
        <v>54.85</v>
      </c>
      <c r="G34" s="7">
        <v>54.85</v>
      </c>
      <c r="H34" s="7">
        <f t="shared" si="2"/>
        <v>1.7999999999999972</v>
      </c>
    </row>
    <row r="35" spans="1:9" ht="12.75" customHeight="1" x14ac:dyDescent="0.25">
      <c r="A35" s="82"/>
      <c r="B35" s="83"/>
      <c r="C35" s="7"/>
      <c r="D35" s="7"/>
      <c r="E35" s="7"/>
      <c r="F35" s="7"/>
      <c r="G35" s="7"/>
      <c r="H35" s="7"/>
    </row>
    <row r="36" spans="1:9" ht="12.75" customHeight="1" x14ac:dyDescent="0.25">
      <c r="A36" s="113" t="s">
        <v>152</v>
      </c>
      <c r="B36" s="151"/>
      <c r="C36" s="7"/>
      <c r="D36" s="7">
        <v>0</v>
      </c>
      <c r="E36" s="34">
        <f>E38+E39+E40+E41</f>
        <v>227.74</v>
      </c>
      <c r="F36" s="34">
        <f>F38+F39+F40+F41</f>
        <v>212.47000000000003</v>
      </c>
      <c r="G36" s="34">
        <v>212.47</v>
      </c>
      <c r="H36" s="34">
        <f>F36-E36</f>
        <v>-15.269999999999982</v>
      </c>
    </row>
    <row r="37" spans="1:9" ht="12.75" customHeight="1" x14ac:dyDescent="0.25">
      <c r="A37" s="45" t="s">
        <v>153</v>
      </c>
      <c r="B37" s="46"/>
      <c r="C37" s="7"/>
      <c r="D37" s="7"/>
      <c r="E37" s="7"/>
      <c r="F37" s="7"/>
      <c r="G37" s="7"/>
      <c r="H37" s="7"/>
    </row>
    <row r="38" spans="1:9" ht="12.75" customHeight="1" x14ac:dyDescent="0.25">
      <c r="A38" s="152" t="s">
        <v>154</v>
      </c>
      <c r="B38" s="150"/>
      <c r="C38" s="7"/>
      <c r="D38" s="7">
        <v>0</v>
      </c>
      <c r="E38" s="7">
        <v>10.28</v>
      </c>
      <c r="F38" s="7">
        <v>9.5500000000000007</v>
      </c>
      <c r="G38" s="7">
        <v>9.5500000000000007</v>
      </c>
      <c r="H38" s="7">
        <f t="shared" ref="H38:H41" si="3">F38-E38</f>
        <v>-0.72999999999999865</v>
      </c>
    </row>
    <row r="39" spans="1:9" ht="12.75" customHeight="1" x14ac:dyDescent="0.25">
      <c r="A39" s="152" t="s">
        <v>156</v>
      </c>
      <c r="B39" s="150"/>
      <c r="C39" s="7"/>
      <c r="D39" s="7">
        <v>0</v>
      </c>
      <c r="E39" s="7">
        <v>48.87</v>
      </c>
      <c r="F39" s="7">
        <v>44.93</v>
      </c>
      <c r="G39" s="7">
        <v>44.93</v>
      </c>
      <c r="H39" s="7">
        <f t="shared" si="3"/>
        <v>-3.9399999999999977</v>
      </c>
    </row>
    <row r="40" spans="1:9" ht="12.75" customHeight="1" x14ac:dyDescent="0.25">
      <c r="A40" s="152" t="s">
        <v>157</v>
      </c>
      <c r="B40" s="150"/>
      <c r="C40" s="7"/>
      <c r="D40" s="7">
        <v>0</v>
      </c>
      <c r="E40" s="7">
        <v>163.38</v>
      </c>
      <c r="F40" s="7">
        <v>153.37</v>
      </c>
      <c r="G40" s="7">
        <v>153.37</v>
      </c>
      <c r="H40" s="7">
        <f t="shared" si="3"/>
        <v>-10.009999999999991</v>
      </c>
    </row>
    <row r="41" spans="1:9" ht="12.75" customHeight="1" x14ac:dyDescent="0.25">
      <c r="A41" s="152" t="s">
        <v>155</v>
      </c>
      <c r="B41" s="150"/>
      <c r="C41" s="7"/>
      <c r="D41" s="7">
        <v>0</v>
      </c>
      <c r="E41" s="7">
        <v>5.21</v>
      </c>
      <c r="F41" s="7">
        <v>4.62</v>
      </c>
      <c r="G41" s="7">
        <v>4.62</v>
      </c>
      <c r="H41" s="7">
        <f t="shared" si="3"/>
        <v>-0.58999999999999986</v>
      </c>
    </row>
    <row r="42" spans="1:9" ht="14.25" customHeight="1" x14ac:dyDescent="0.25">
      <c r="A42" s="113" t="s">
        <v>129</v>
      </c>
      <c r="B42" s="114"/>
      <c r="C42" s="7"/>
      <c r="D42" s="7"/>
      <c r="E42" s="34">
        <f>E8+E32+E36</f>
        <v>2270.0700000000002</v>
      </c>
      <c r="F42" s="34">
        <f t="shared" ref="F42:G42" si="4">F8+F32+F36</f>
        <v>2211.88</v>
      </c>
      <c r="G42" s="34">
        <f t="shared" si="4"/>
        <v>2168.2599999999998</v>
      </c>
      <c r="H42" s="7"/>
    </row>
    <row r="43" spans="1:9" ht="13.5" customHeight="1" x14ac:dyDescent="0.25">
      <c r="A43" s="113" t="s">
        <v>130</v>
      </c>
      <c r="B43" s="114"/>
      <c r="C43" s="7"/>
      <c r="D43" s="7"/>
      <c r="E43" s="7"/>
      <c r="F43" s="7"/>
      <c r="G43" s="70"/>
      <c r="H43" s="7"/>
    </row>
    <row r="44" spans="1:9" ht="13.5" customHeight="1" x14ac:dyDescent="0.25">
      <c r="A44" s="113" t="s">
        <v>168</v>
      </c>
      <c r="B44" s="150"/>
      <c r="C44" s="7"/>
      <c r="D44" s="34">
        <v>0</v>
      </c>
      <c r="E44" s="34">
        <v>11.55</v>
      </c>
      <c r="F44" s="34">
        <v>9.25</v>
      </c>
      <c r="G44" s="86">
        <v>9.25</v>
      </c>
      <c r="H44" s="34">
        <f>F44-E44</f>
        <v>-2.3000000000000007</v>
      </c>
      <c r="I44" s="98"/>
    </row>
    <row r="45" spans="1:9" ht="13.5" customHeight="1" x14ac:dyDescent="0.25">
      <c r="A45" s="71" t="s">
        <v>169</v>
      </c>
      <c r="B45" s="41"/>
      <c r="C45" s="7">
        <v>150</v>
      </c>
      <c r="D45" s="34">
        <v>17.920000000000002</v>
      </c>
      <c r="E45" s="34">
        <v>5.4</v>
      </c>
      <c r="F45" s="34">
        <v>5.4</v>
      </c>
      <c r="G45" s="86">
        <v>0.92</v>
      </c>
      <c r="H45" s="34">
        <f>F45-E45+D45+F45-G45</f>
        <v>22.4</v>
      </c>
    </row>
    <row r="46" spans="1:9" ht="8.25" customHeight="1" x14ac:dyDescent="0.25">
      <c r="A46" s="126" t="s">
        <v>79</v>
      </c>
      <c r="B46" s="127"/>
      <c r="C46" s="117">
        <v>25</v>
      </c>
      <c r="D46" s="117">
        <v>0</v>
      </c>
      <c r="E46" s="117">
        <v>0.92</v>
      </c>
      <c r="F46" s="117">
        <v>0.92</v>
      </c>
      <c r="G46" s="117">
        <v>0.92</v>
      </c>
      <c r="H46" s="117">
        <f t="shared" ref="H46" si="5">F46-E46+D46+F46-G46</f>
        <v>0</v>
      </c>
    </row>
    <row r="47" spans="1:9" ht="3.75" customHeight="1" x14ac:dyDescent="0.25">
      <c r="A47" s="128"/>
      <c r="B47" s="129"/>
      <c r="C47" s="118"/>
      <c r="D47" s="118"/>
      <c r="E47" s="118"/>
      <c r="F47" s="118"/>
      <c r="G47" s="118"/>
      <c r="H47" s="118"/>
    </row>
    <row r="48" spans="1:9" ht="14.25" customHeight="1" x14ac:dyDescent="0.25">
      <c r="A48" s="155" t="s">
        <v>170</v>
      </c>
      <c r="B48" s="154"/>
      <c r="C48" s="79">
        <v>250</v>
      </c>
      <c r="D48" s="79">
        <v>1.03</v>
      </c>
      <c r="E48" s="79">
        <v>3</v>
      </c>
      <c r="F48" s="79">
        <v>3</v>
      </c>
      <c r="G48" s="79">
        <v>0.5</v>
      </c>
      <c r="H48" s="79">
        <f>D48+F48-G48</f>
        <v>3.5300000000000002</v>
      </c>
    </row>
    <row r="49" spans="1:9" ht="14.25" customHeight="1" x14ac:dyDescent="0.25">
      <c r="A49" s="153" t="s">
        <v>142</v>
      </c>
      <c r="B49" s="154"/>
      <c r="C49" s="79">
        <v>42.5</v>
      </c>
      <c r="D49" s="79">
        <v>0</v>
      </c>
      <c r="E49" s="79">
        <v>0.5</v>
      </c>
      <c r="F49" s="79">
        <v>0.5</v>
      </c>
      <c r="G49" s="79">
        <v>0.5</v>
      </c>
      <c r="H49" s="79">
        <v>0</v>
      </c>
    </row>
    <row r="50" spans="1:9" ht="14.25" customHeight="1" x14ac:dyDescent="0.25">
      <c r="A50" s="80" t="s">
        <v>171</v>
      </c>
      <c r="B50" s="81"/>
      <c r="C50" s="84">
        <v>600</v>
      </c>
      <c r="D50" s="84">
        <v>0</v>
      </c>
      <c r="E50" s="84">
        <v>7.2</v>
      </c>
      <c r="F50" s="84">
        <v>7.2</v>
      </c>
      <c r="G50" s="84">
        <v>1.22</v>
      </c>
      <c r="H50" s="34">
        <v>5.98</v>
      </c>
      <c r="I50" s="96"/>
    </row>
    <row r="51" spans="1:9" ht="14.25" customHeight="1" x14ac:dyDescent="0.25">
      <c r="A51" s="153" t="s">
        <v>79</v>
      </c>
      <c r="B51" s="154"/>
      <c r="C51" s="84"/>
      <c r="D51" s="84"/>
      <c r="E51" s="84">
        <v>1.22</v>
      </c>
      <c r="F51" s="84">
        <v>1.22</v>
      </c>
      <c r="G51" s="84">
        <v>1.22</v>
      </c>
      <c r="H51" s="85"/>
      <c r="I51" s="97"/>
    </row>
    <row r="52" spans="1:9" ht="14.25" customHeight="1" x14ac:dyDescent="0.25">
      <c r="A52" s="80" t="s">
        <v>172</v>
      </c>
      <c r="B52" s="81"/>
      <c r="C52" s="84">
        <v>200</v>
      </c>
      <c r="D52" s="84">
        <v>0</v>
      </c>
      <c r="E52" s="84">
        <v>2.4</v>
      </c>
      <c r="F52" s="84">
        <v>2.4</v>
      </c>
      <c r="G52" s="84">
        <v>0.4</v>
      </c>
      <c r="H52" s="87">
        <f>F52-G52</f>
        <v>2</v>
      </c>
      <c r="I52" s="96"/>
    </row>
    <row r="53" spans="1:9" ht="14.25" customHeight="1" x14ac:dyDescent="0.25">
      <c r="A53" s="153" t="s">
        <v>79</v>
      </c>
      <c r="B53" s="154"/>
      <c r="C53" s="84"/>
      <c r="D53" s="84"/>
      <c r="E53" s="84">
        <v>0.4</v>
      </c>
      <c r="F53" s="84">
        <v>0.4</v>
      </c>
      <c r="G53" s="84">
        <v>0.4</v>
      </c>
      <c r="H53" s="85"/>
      <c r="I53" s="97"/>
    </row>
    <row r="54" spans="1:9" ht="14.25" customHeight="1" x14ac:dyDescent="0.25">
      <c r="A54" s="155" t="s">
        <v>173</v>
      </c>
      <c r="B54" s="154"/>
      <c r="C54" s="84">
        <v>250</v>
      </c>
      <c r="D54" s="87">
        <v>0</v>
      </c>
      <c r="E54" s="87">
        <v>2.37</v>
      </c>
      <c r="F54" s="87">
        <v>1.62</v>
      </c>
      <c r="G54" s="87">
        <v>0.28000000000000003</v>
      </c>
      <c r="H54" s="87">
        <f>F54-E54</f>
        <v>-0.75</v>
      </c>
      <c r="I54" s="98"/>
    </row>
    <row r="55" spans="1:9" ht="14.25" customHeight="1" x14ac:dyDescent="0.25">
      <c r="A55" s="153" t="s">
        <v>79</v>
      </c>
      <c r="B55" s="154"/>
      <c r="C55" s="84"/>
      <c r="D55" s="84"/>
      <c r="E55" s="84">
        <v>0.4</v>
      </c>
      <c r="F55" s="84">
        <v>0.28000000000000003</v>
      </c>
      <c r="G55" s="84">
        <v>0.28000000000000003</v>
      </c>
      <c r="H55" s="85">
        <f>F55-E55</f>
        <v>-0.12</v>
      </c>
      <c r="I55" s="97"/>
    </row>
    <row r="56" spans="1:9" ht="18.75" customHeight="1" x14ac:dyDescent="0.25">
      <c r="A56" s="113" t="s">
        <v>129</v>
      </c>
      <c r="B56" s="114"/>
      <c r="C56" s="7"/>
      <c r="D56" s="7"/>
      <c r="E56" s="34">
        <f>E42+E44+E45+E48+E50+E52+E54</f>
        <v>2301.9900000000002</v>
      </c>
      <c r="F56" s="34">
        <f>F42+F44+F45+F48+F50+F52+F54</f>
        <v>2240.75</v>
      </c>
      <c r="G56" s="34">
        <f t="shared" ref="G56" si="6">G42+G44+G45+G48+G50+G52+G54</f>
        <v>2180.83</v>
      </c>
      <c r="H56" s="7"/>
    </row>
    <row r="57" spans="1:9" ht="20.25" customHeight="1" x14ac:dyDescent="0.25">
      <c r="A57" s="115" t="s">
        <v>135</v>
      </c>
      <c r="B57" s="116"/>
      <c r="C57" s="88"/>
      <c r="D57" s="88">
        <v>-19</v>
      </c>
      <c r="E57" s="89"/>
      <c r="F57" s="89"/>
      <c r="G57" s="88"/>
      <c r="H57" s="88">
        <v>-21.66</v>
      </c>
    </row>
    <row r="58" spans="1:9" ht="21.75" customHeight="1" x14ac:dyDescent="0.25">
      <c r="A58" s="115" t="s">
        <v>147</v>
      </c>
      <c r="B58" s="116"/>
      <c r="C58" s="90"/>
      <c r="D58" s="90"/>
      <c r="E58" s="91"/>
      <c r="F58" s="91"/>
      <c r="G58" s="91"/>
      <c r="H58" s="91">
        <f>H59+H60</f>
        <v>-21.66000000000011</v>
      </c>
    </row>
    <row r="59" spans="1:9" ht="21" customHeight="1" x14ac:dyDescent="0.25">
      <c r="A59" s="92" t="s">
        <v>136</v>
      </c>
      <c r="B59" s="92"/>
      <c r="C59" s="90"/>
      <c r="D59" s="90"/>
      <c r="E59" s="91"/>
      <c r="F59" s="93"/>
      <c r="G59" s="93"/>
      <c r="H59" s="89">
        <f>H32+H45+H48+H50+H52</f>
        <v>184.67999999999998</v>
      </c>
    </row>
    <row r="60" spans="1:9" ht="22.5" customHeight="1" x14ac:dyDescent="0.25">
      <c r="A60" s="94" t="s">
        <v>137</v>
      </c>
      <c r="B60" s="95"/>
      <c r="C60" s="90"/>
      <c r="D60" s="90"/>
      <c r="E60" s="91"/>
      <c r="F60" s="93"/>
      <c r="G60" s="93"/>
      <c r="H60" s="91">
        <f>H8+H36+H44+H54</f>
        <v>-206.34000000000009</v>
      </c>
    </row>
    <row r="61" spans="1:9" ht="15" customHeight="1" x14ac:dyDescent="0.25">
      <c r="A61" s="125" t="s">
        <v>127</v>
      </c>
      <c r="B61" s="125"/>
      <c r="C61" s="125"/>
      <c r="D61" s="125"/>
      <c r="E61" s="125"/>
      <c r="F61" s="125"/>
      <c r="G61" s="125"/>
      <c r="H61" s="125"/>
    </row>
    <row r="62" spans="1:9" ht="14.25" customHeight="1" x14ac:dyDescent="0.25">
      <c r="A62" s="72"/>
    </row>
    <row r="63" spans="1:9" x14ac:dyDescent="0.25">
      <c r="A63" s="20" t="s">
        <v>148</v>
      </c>
      <c r="D63" s="22"/>
      <c r="E63" s="22"/>
      <c r="F63" s="22"/>
      <c r="G63" s="22"/>
    </row>
    <row r="64" spans="1:9" x14ac:dyDescent="0.25">
      <c r="A64" s="122" t="s">
        <v>61</v>
      </c>
      <c r="B64" s="123"/>
      <c r="C64" s="123"/>
      <c r="D64" s="124"/>
      <c r="E64" s="36" t="s">
        <v>62</v>
      </c>
      <c r="F64" s="36" t="s">
        <v>63</v>
      </c>
      <c r="G64" s="36" t="s">
        <v>131</v>
      </c>
      <c r="H64" s="6" t="s">
        <v>132</v>
      </c>
      <c r="I64" s="18"/>
    </row>
    <row r="65" spans="1:9" x14ac:dyDescent="0.25">
      <c r="A65" s="119" t="s">
        <v>158</v>
      </c>
      <c r="B65" s="120"/>
      <c r="C65" s="120"/>
      <c r="D65" s="121"/>
      <c r="E65" s="37">
        <v>43040</v>
      </c>
      <c r="F65" s="36" t="s">
        <v>159</v>
      </c>
      <c r="G65" s="38">
        <v>26.74</v>
      </c>
      <c r="H65" s="6" t="s">
        <v>160</v>
      </c>
      <c r="I65" s="18"/>
    </row>
    <row r="66" spans="1:9" x14ac:dyDescent="0.25">
      <c r="A66" s="119" t="s">
        <v>113</v>
      </c>
      <c r="B66" s="120"/>
      <c r="C66" s="120"/>
      <c r="D66" s="121"/>
      <c r="E66" s="37">
        <v>42826</v>
      </c>
      <c r="F66" s="36" t="s">
        <v>123</v>
      </c>
      <c r="G66" s="38">
        <v>1.84</v>
      </c>
      <c r="H66" s="6" t="s">
        <v>133</v>
      </c>
      <c r="I66" s="18"/>
    </row>
    <row r="67" spans="1:9" x14ac:dyDescent="0.25">
      <c r="A67" s="119" t="s">
        <v>149</v>
      </c>
      <c r="B67" s="130"/>
      <c r="C67" s="130"/>
      <c r="D67" s="131"/>
      <c r="E67" s="37">
        <v>42948</v>
      </c>
      <c r="F67" s="36">
        <v>1</v>
      </c>
      <c r="G67" s="38">
        <v>382.93</v>
      </c>
      <c r="H67" s="6" t="s">
        <v>150</v>
      </c>
      <c r="I67" s="18"/>
    </row>
    <row r="68" spans="1:9" x14ac:dyDescent="0.25">
      <c r="A68" s="119" t="s">
        <v>161</v>
      </c>
      <c r="B68" s="130"/>
      <c r="C68" s="130"/>
      <c r="D68" s="131"/>
      <c r="E68" s="37">
        <v>43070</v>
      </c>
      <c r="F68" s="36">
        <v>1</v>
      </c>
      <c r="G68" s="38">
        <v>6.5</v>
      </c>
      <c r="H68" s="6" t="s">
        <v>162</v>
      </c>
      <c r="I68" s="18"/>
    </row>
    <row r="69" spans="1:9" x14ac:dyDescent="0.25">
      <c r="A69" s="119" t="s">
        <v>163</v>
      </c>
      <c r="B69" s="130"/>
      <c r="C69" s="130"/>
      <c r="D69" s="131"/>
      <c r="E69" s="37">
        <v>43040</v>
      </c>
      <c r="F69" s="36" t="s">
        <v>159</v>
      </c>
      <c r="G69" s="38">
        <v>10.6</v>
      </c>
      <c r="H69" s="6" t="s">
        <v>164</v>
      </c>
      <c r="I69" s="18"/>
    </row>
    <row r="70" spans="1:9" x14ac:dyDescent="0.25">
      <c r="A70" s="119" t="s">
        <v>165</v>
      </c>
      <c r="B70" s="130"/>
      <c r="C70" s="130"/>
      <c r="D70" s="131"/>
      <c r="E70" s="37">
        <v>43009</v>
      </c>
      <c r="F70" s="36"/>
      <c r="G70" s="38">
        <v>21.42</v>
      </c>
      <c r="H70" s="6" t="s">
        <v>166</v>
      </c>
      <c r="I70" s="18"/>
    </row>
    <row r="71" spans="1:9" x14ac:dyDescent="0.25">
      <c r="A71" s="119" t="s">
        <v>8</v>
      </c>
      <c r="B71" s="120"/>
      <c r="C71" s="120"/>
      <c r="D71" s="121"/>
      <c r="E71" s="37"/>
      <c r="F71" s="36"/>
      <c r="G71" s="38">
        <f>SUM(G65:G70)</f>
        <v>450.03000000000003</v>
      </c>
      <c r="H71" s="76"/>
    </row>
    <row r="72" spans="1:9" x14ac:dyDescent="0.25">
      <c r="A72" s="20" t="s">
        <v>50</v>
      </c>
      <c r="D72" s="22"/>
      <c r="E72" s="22"/>
      <c r="F72" s="22"/>
      <c r="G72" s="22"/>
    </row>
    <row r="73" spans="1:9" x14ac:dyDescent="0.25">
      <c r="A73" s="20" t="s">
        <v>51</v>
      </c>
      <c r="D73" s="22"/>
      <c r="E73" s="22"/>
      <c r="F73" s="22"/>
      <c r="G73" s="22"/>
    </row>
    <row r="74" spans="1:9" ht="23.25" customHeight="1" x14ac:dyDescent="0.25">
      <c r="A74" s="122" t="s">
        <v>65</v>
      </c>
      <c r="B74" s="123"/>
      <c r="C74" s="123"/>
      <c r="D74" s="123"/>
      <c r="E74" s="124"/>
      <c r="F74" s="40" t="s">
        <v>63</v>
      </c>
      <c r="G74" s="39" t="s">
        <v>64</v>
      </c>
    </row>
    <row r="75" spans="1:9" x14ac:dyDescent="0.25">
      <c r="A75" s="119" t="s">
        <v>66</v>
      </c>
      <c r="B75" s="120"/>
      <c r="C75" s="120"/>
      <c r="D75" s="120"/>
      <c r="E75" s="121"/>
      <c r="F75" s="36">
        <v>3</v>
      </c>
      <c r="G75" s="36" t="s">
        <v>167</v>
      </c>
    </row>
    <row r="76" spans="1:9" x14ac:dyDescent="0.25">
      <c r="A76" s="48"/>
      <c r="B76" s="49"/>
      <c r="C76" s="49"/>
      <c r="D76" s="49"/>
      <c r="E76" s="49"/>
      <c r="F76" s="50"/>
      <c r="G76" s="50"/>
    </row>
    <row r="77" spans="1:9" x14ac:dyDescent="0.25">
      <c r="A77" s="52" t="s">
        <v>80</v>
      </c>
      <c r="B77" s="53"/>
      <c r="C77" s="53"/>
      <c r="D77" s="53"/>
      <c r="E77" s="53"/>
      <c r="F77" s="36"/>
      <c r="G77" s="36"/>
    </row>
    <row r="78" spans="1:9" x14ac:dyDescent="0.25">
      <c r="A78" s="122" t="s">
        <v>81</v>
      </c>
      <c r="B78" s="124"/>
      <c r="C78" s="99" t="s">
        <v>82</v>
      </c>
      <c r="D78" s="100"/>
      <c r="E78" s="36" t="s">
        <v>83</v>
      </c>
      <c r="F78" s="36" t="s">
        <v>84</v>
      </c>
      <c r="G78" s="36" t="s">
        <v>85</v>
      </c>
    </row>
    <row r="79" spans="1:9" x14ac:dyDescent="0.25">
      <c r="A79" s="122" t="s">
        <v>124</v>
      </c>
      <c r="B79" s="124"/>
      <c r="C79" s="99" t="s">
        <v>60</v>
      </c>
      <c r="D79" s="100"/>
      <c r="E79" s="36">
        <v>3</v>
      </c>
      <c r="F79" s="36" t="s">
        <v>60</v>
      </c>
      <c r="G79" s="36" t="s">
        <v>60</v>
      </c>
    </row>
    <row r="80" spans="1:9" x14ac:dyDescent="0.25">
      <c r="A80" s="50"/>
      <c r="B80" s="64"/>
      <c r="C80" s="27"/>
      <c r="D80" s="51"/>
      <c r="E80" s="50"/>
      <c r="F80" s="50"/>
      <c r="G80" s="50"/>
    </row>
    <row r="81" spans="1:7" x14ac:dyDescent="0.25">
      <c r="A81" s="65" t="s">
        <v>114</v>
      </c>
      <c r="B81" s="66"/>
      <c r="C81" s="66"/>
      <c r="D81" s="66"/>
      <c r="E81" s="66"/>
      <c r="F81" s="66"/>
      <c r="G81" s="66"/>
    </row>
    <row r="82" spans="1:7" x14ac:dyDescent="0.25">
      <c r="A82" s="132" t="s">
        <v>174</v>
      </c>
      <c r="B82" s="132"/>
      <c r="C82" s="132"/>
      <c r="D82" s="132"/>
      <c r="E82" s="132"/>
      <c r="F82" s="132"/>
      <c r="G82" s="132"/>
    </row>
    <row r="83" spans="1:7" ht="15" customHeight="1" x14ac:dyDescent="0.25">
      <c r="A83" s="133" t="s">
        <v>175</v>
      </c>
      <c r="B83" s="133"/>
      <c r="C83" s="133"/>
      <c r="D83" s="133"/>
      <c r="E83" s="133"/>
      <c r="F83" s="133"/>
      <c r="G83" s="133"/>
    </row>
    <row r="84" spans="1:7" x14ac:dyDescent="0.25">
      <c r="A84" s="133"/>
      <c r="B84" s="133"/>
      <c r="C84" s="133"/>
      <c r="D84" s="133"/>
      <c r="E84" s="133"/>
      <c r="F84" s="133"/>
      <c r="G84" s="133"/>
    </row>
    <row r="85" spans="1:7" x14ac:dyDescent="0.25">
      <c r="A85" s="67"/>
      <c r="B85" s="67"/>
      <c r="C85" s="67"/>
      <c r="D85" s="67"/>
      <c r="E85" s="67"/>
      <c r="F85" s="67"/>
      <c r="G85" s="67"/>
    </row>
    <row r="86" spans="1:7" x14ac:dyDescent="0.25">
      <c r="A86" s="134" t="s">
        <v>86</v>
      </c>
      <c r="B86" s="134"/>
      <c r="C86" s="134"/>
      <c r="D86" s="66"/>
      <c r="E86" s="66"/>
      <c r="F86" s="66"/>
      <c r="G86" s="66"/>
    </row>
    <row r="87" spans="1:7" x14ac:dyDescent="0.25">
      <c r="A87" s="22" t="s">
        <v>87</v>
      </c>
      <c r="B87" s="54"/>
      <c r="E87" s="22" t="s">
        <v>89</v>
      </c>
    </row>
    <row r="88" spans="1:7" x14ac:dyDescent="0.25">
      <c r="A88" s="22" t="s">
        <v>88</v>
      </c>
      <c r="B88" s="54"/>
      <c r="F88" s="42"/>
    </row>
    <row r="89" spans="1:7" x14ac:dyDescent="0.25">
      <c r="A89" s="22"/>
      <c r="B89" s="54"/>
    </row>
    <row r="90" spans="1:7" x14ac:dyDescent="0.25">
      <c r="A90" s="18" t="s">
        <v>90</v>
      </c>
    </row>
    <row r="91" spans="1:7" x14ac:dyDescent="0.25">
      <c r="A91" s="18" t="s">
        <v>91</v>
      </c>
    </row>
    <row r="92" spans="1:7" x14ac:dyDescent="0.25">
      <c r="A92" s="18" t="s">
        <v>92</v>
      </c>
    </row>
    <row r="93" spans="1:7" x14ac:dyDescent="0.25">
      <c r="A93" s="18" t="s">
        <v>93</v>
      </c>
    </row>
    <row r="94" spans="1:7" x14ac:dyDescent="0.25">
      <c r="A94" s="18"/>
    </row>
    <row r="353" spans="8:8" x14ac:dyDescent="0.25">
      <c r="H353" t="s">
        <v>134</v>
      </c>
    </row>
  </sheetData>
  <mergeCells count="66">
    <mergeCell ref="A55:B55"/>
    <mergeCell ref="A48:B48"/>
    <mergeCell ref="A49:B49"/>
    <mergeCell ref="A40:B40"/>
    <mergeCell ref="A41:B41"/>
    <mergeCell ref="A51:B51"/>
    <mergeCell ref="A53:B53"/>
    <mergeCell ref="A54:B54"/>
    <mergeCell ref="A44:B44"/>
    <mergeCell ref="A21:B21"/>
    <mergeCell ref="A14:B14"/>
    <mergeCell ref="A15:B15"/>
    <mergeCell ref="A17:B17"/>
    <mergeCell ref="A18:B18"/>
    <mergeCell ref="A20:B20"/>
    <mergeCell ref="A23:B23"/>
    <mergeCell ref="A30:B30"/>
    <mergeCell ref="A32:B32"/>
    <mergeCell ref="A34:B34"/>
    <mergeCell ref="A42:B42"/>
    <mergeCell ref="A43:B43"/>
    <mergeCell ref="A36:B36"/>
    <mergeCell ref="A38:B38"/>
    <mergeCell ref="A39:B39"/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82:G82"/>
    <mergeCell ref="A83:G84"/>
    <mergeCell ref="A86:C86"/>
    <mergeCell ref="A67:D67"/>
    <mergeCell ref="A68:D68"/>
    <mergeCell ref="A69:D69"/>
    <mergeCell ref="A74:E74"/>
    <mergeCell ref="A75:E75"/>
    <mergeCell ref="A78:B78"/>
    <mergeCell ref="A79:B79"/>
    <mergeCell ref="C78:D78"/>
    <mergeCell ref="C79:D79"/>
    <mergeCell ref="A56:B56"/>
    <mergeCell ref="A57:B57"/>
    <mergeCell ref="A58:B58"/>
    <mergeCell ref="G46:G47"/>
    <mergeCell ref="A71:D71"/>
    <mergeCell ref="A65:D65"/>
    <mergeCell ref="A64:D64"/>
    <mergeCell ref="A66:D66"/>
    <mergeCell ref="A61:H61"/>
    <mergeCell ref="H46:H47"/>
    <mergeCell ref="A46:B47"/>
    <mergeCell ref="C46:C47"/>
    <mergeCell ref="D46:D47"/>
    <mergeCell ref="E46:E47"/>
    <mergeCell ref="F46:F47"/>
    <mergeCell ref="A70:D7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2018-01-29T03:37:59Z</cp:lastPrinted>
  <dcterms:created xsi:type="dcterms:W3CDTF">2013-02-18T04:38:06Z</dcterms:created>
  <dcterms:modified xsi:type="dcterms:W3CDTF">2018-11-25T23:44:48Z</dcterms:modified>
</cp:coreProperties>
</file>