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Алексей\Desktop\Отчеты 2018г МКД - делала Настя\Отчеты,18г заполнить только ПТО\УК-0\"/>
    </mc:Choice>
  </mc:AlternateContent>
  <bookViews>
    <workbookView xWindow="360" yWindow="30" windowWidth="11355" windowHeight="5280"/>
  </bookViews>
  <sheets>
    <sheet name="УК" sheetId="1" r:id="rId1"/>
    <sheet name="Лист2" sheetId="8" r:id="rId2"/>
  </sheets>
  <calcPr calcId="152511" concurrentCalc="0"/>
</workbook>
</file>

<file path=xl/calcChain.xml><?xml version="1.0" encoding="utf-8"?>
<calcChain xmlns="http://schemas.openxmlformats.org/spreadsheetml/2006/main">
  <c r="H50" i="8" l="1"/>
  <c r="D3" i="8"/>
  <c r="G32" i="8"/>
  <c r="G33" i="8"/>
  <c r="F48" i="8"/>
  <c r="E48" i="8"/>
  <c r="G39" i="8"/>
  <c r="G40" i="8"/>
  <c r="G41" i="8"/>
  <c r="G38" i="8"/>
  <c r="D4" i="8"/>
  <c r="D5" i="8"/>
  <c r="C34" i="8"/>
  <c r="D50" i="8"/>
  <c r="E34" i="8"/>
  <c r="E33" i="8"/>
  <c r="C8" i="8"/>
  <c r="C10" i="8"/>
  <c r="C9" i="8"/>
  <c r="H41" i="8"/>
  <c r="H40" i="8"/>
  <c r="H39" i="8"/>
  <c r="H38" i="8"/>
  <c r="G36" i="8"/>
  <c r="F36" i="8"/>
  <c r="E36" i="8"/>
  <c r="F34" i="8"/>
  <c r="G34" i="8"/>
  <c r="F26" i="8"/>
  <c r="G59" i="8"/>
  <c r="F45" i="8"/>
  <c r="G45" i="8"/>
  <c r="F47" i="8"/>
  <c r="G47" i="8"/>
  <c r="G46" i="8"/>
  <c r="H46" i="8"/>
  <c r="E47" i="8"/>
  <c r="E45" i="8"/>
  <c r="D26" i="8"/>
  <c r="D25" i="8"/>
  <c r="C33" i="8"/>
  <c r="C26" i="8"/>
  <c r="C25" i="8"/>
  <c r="C23" i="8"/>
  <c r="C22" i="8"/>
  <c r="C20" i="8"/>
  <c r="C19" i="8"/>
  <c r="C17" i="8"/>
  <c r="C16" i="8"/>
  <c r="D30" i="8"/>
  <c r="D29" i="8"/>
  <c r="F30" i="8"/>
  <c r="G30" i="8"/>
  <c r="E30" i="8"/>
  <c r="H27" i="8"/>
  <c r="D23" i="8"/>
  <c r="D22" i="8"/>
  <c r="F23" i="8"/>
  <c r="F22" i="8"/>
  <c r="G22" i="8"/>
  <c r="E23" i="8"/>
  <c r="E22" i="8"/>
  <c r="H21" i="8"/>
  <c r="D20" i="8"/>
  <c r="D19" i="8"/>
  <c r="F20" i="8"/>
  <c r="G20" i="8"/>
  <c r="E20" i="8"/>
  <c r="E19" i="8"/>
  <c r="H18" i="8"/>
  <c r="D17" i="8"/>
  <c r="D16" i="8"/>
  <c r="F17" i="8"/>
  <c r="E17" i="8"/>
  <c r="E16" i="8"/>
  <c r="F16" i="8"/>
  <c r="H15" i="8"/>
  <c r="D14" i="8"/>
  <c r="D13" i="8"/>
  <c r="F14" i="8"/>
  <c r="F13" i="8"/>
  <c r="E14" i="8"/>
  <c r="E13" i="8"/>
  <c r="H12" i="8"/>
  <c r="G27" i="8"/>
  <c r="G21" i="8"/>
  <c r="G18" i="8"/>
  <c r="G15" i="8"/>
  <c r="G12" i="8"/>
  <c r="D10" i="8"/>
  <c r="D9" i="8"/>
  <c r="C30" i="8"/>
  <c r="C29" i="8"/>
  <c r="C14" i="8"/>
  <c r="C13" i="8"/>
  <c r="H36" i="8"/>
  <c r="F29" i="8"/>
  <c r="G29" i="8"/>
  <c r="G23" i="8"/>
  <c r="H13" i="8"/>
  <c r="H14" i="8"/>
  <c r="G14" i="8"/>
  <c r="F19" i="8"/>
  <c r="G19" i="8"/>
  <c r="H30" i="8"/>
  <c r="G26" i="8"/>
  <c r="F25" i="8"/>
  <c r="G25" i="8"/>
  <c r="F8" i="8"/>
  <c r="G24" i="8"/>
  <c r="E26" i="8"/>
  <c r="E25" i="8"/>
  <c r="H24" i="8"/>
  <c r="H23" i="8"/>
  <c r="G13" i="8"/>
  <c r="H26" i="8"/>
  <c r="H22" i="8"/>
  <c r="H16" i="8"/>
  <c r="H17" i="8"/>
  <c r="H34" i="8"/>
  <c r="G44" i="8"/>
  <c r="H45" i="8"/>
  <c r="E29" i="8"/>
  <c r="H32" i="8"/>
  <c r="F33" i="8"/>
  <c r="H33" i="8"/>
  <c r="G17" i="8"/>
  <c r="H20" i="8"/>
  <c r="H47" i="8"/>
  <c r="E8" i="8"/>
  <c r="E42" i="8"/>
  <c r="G16" i="8"/>
  <c r="H44" i="8"/>
  <c r="G48" i="8"/>
  <c r="H52" i="8"/>
  <c r="H25" i="8"/>
  <c r="G8" i="8"/>
  <c r="G42" i="8"/>
  <c r="F42" i="8"/>
  <c r="H29" i="8"/>
  <c r="H19" i="8"/>
  <c r="H8" i="8"/>
  <c r="H53" i="8"/>
  <c r="F49" i="8"/>
  <c r="F10" i="8"/>
  <c r="G10" i="8"/>
  <c r="E49" i="8"/>
  <c r="E10" i="8"/>
  <c r="E9" i="8"/>
  <c r="H51" i="8"/>
  <c r="F9" i="8"/>
  <c r="H9" i="8"/>
  <c r="H10" i="8"/>
  <c r="G49" i="8"/>
  <c r="G9" i="8"/>
</calcChain>
</file>

<file path=xl/sharedStrings.xml><?xml version="1.0" encoding="utf-8"?>
<sst xmlns="http://schemas.openxmlformats.org/spreadsheetml/2006/main" count="181" uniqueCount="159">
  <si>
    <t>1</t>
  </si>
  <si>
    <t>2</t>
  </si>
  <si>
    <t>3</t>
  </si>
  <si>
    <t>4</t>
  </si>
  <si>
    <t>6</t>
  </si>
  <si>
    <t>7</t>
  </si>
  <si>
    <t>8</t>
  </si>
  <si>
    <t>ИТОГО:</t>
  </si>
  <si>
    <t>Часть 1.</t>
  </si>
  <si>
    <t>Наименвание юридического лица</t>
  </si>
  <si>
    <t>ФИО руководителя</t>
  </si>
  <si>
    <t>Козлов Владимир Петрович</t>
  </si>
  <si>
    <t>Свидетельство о гос регистрации юр лица</t>
  </si>
  <si>
    <t>Фактический и юридический адрес</t>
  </si>
  <si>
    <t>690005 г.Владивосток, ул. Светланская, 183</t>
  </si>
  <si>
    <t>Адрес электронной почты:</t>
  </si>
  <si>
    <t>Адрес официального сайта в сети "Интернет"</t>
  </si>
  <si>
    <t>Сведения о членстве в СРО</t>
  </si>
  <si>
    <t>не члены СРО</t>
  </si>
  <si>
    <t>2. Сведения об исполнителях работ по содержанию и обслуживанию дома:</t>
  </si>
  <si>
    <t>наименвание организации исполняющей работы</t>
  </si>
  <si>
    <t>адрес</t>
  </si>
  <si>
    <t>телефон диспетчерской службы</t>
  </si>
  <si>
    <t>ул. Светланская, 183</t>
  </si>
  <si>
    <t>2-222-160</t>
  </si>
  <si>
    <t>Санитарное содержание дома: уборка придомовой территории, уборка лестничных клеток, уборка мусоропровода, уборка контейнерных площадок.</t>
  </si>
  <si>
    <t>Техническое обслуживание общего имущества:</t>
  </si>
  <si>
    <t>2-269-530</t>
  </si>
  <si>
    <t>Техническое обслуживание лифтов:</t>
  </si>
  <si>
    <t>ООО " Лифт- ДВ"</t>
  </si>
  <si>
    <t>2-223-142</t>
  </si>
  <si>
    <t>Вывоз ТБО:</t>
  </si>
  <si>
    <t>ООО " Экологическое предприятие № 1"</t>
  </si>
  <si>
    <t>Год постройки</t>
  </si>
  <si>
    <t>Количество лифтов</t>
  </si>
  <si>
    <t>Количество этажей</t>
  </si>
  <si>
    <t>Количество подъездов</t>
  </si>
  <si>
    <t>Количество м/ проводов</t>
  </si>
  <si>
    <t>Площадь жилых помещений</t>
  </si>
  <si>
    <t>Площадь не жилых помещений</t>
  </si>
  <si>
    <t>Площадь мест общего пользования</t>
  </si>
  <si>
    <t xml:space="preserve">Аварийное обслуживание: (в рабочие дни с 8-00 до 17-00 часов; </t>
  </si>
  <si>
    <t xml:space="preserve"> праздничные и выходные дни- круглосуточно</t>
  </si>
  <si>
    <t>1.2 Санитарное содержание придом. территории</t>
  </si>
  <si>
    <t>1.5 Вывоз и утилизация ТБО</t>
  </si>
  <si>
    <t>1.6 Тех. Обслуживание лифтов</t>
  </si>
  <si>
    <t>2.Текущий ремонт, всего:</t>
  </si>
  <si>
    <t>Часть 3</t>
  </si>
  <si>
    <t>1. Случаи снижения платы за качество оказываемых  услуг:</t>
  </si>
  <si>
    <t xml:space="preserve"> ООО "Управляющая компания Ленинского района"</t>
  </si>
  <si>
    <t>3. Техническая характеристика дома:</t>
  </si>
  <si>
    <t xml:space="preserve">                       об исполнении договора управления многоквартирным домом </t>
  </si>
  <si>
    <t>1.Сведения об Управляющей компании Ленинского района</t>
  </si>
  <si>
    <t>1.1 Обслуж. общедом. коммуникаций</t>
  </si>
  <si>
    <t>1.3 Сан содерж. л/клеток</t>
  </si>
  <si>
    <t>1.4 Сан содерж. м/провода</t>
  </si>
  <si>
    <t xml:space="preserve">     uk-lr.ru</t>
  </si>
  <si>
    <t>Наименование работ</t>
  </si>
  <si>
    <t>период</t>
  </si>
  <si>
    <t>количество</t>
  </si>
  <si>
    <t>сумма, тыс.руб.</t>
  </si>
  <si>
    <t>Вид услуги</t>
  </si>
  <si>
    <t xml:space="preserve">                                     ПЕРЕЧЕНЬ УСЛУГ</t>
  </si>
  <si>
    <t>Остат (+) долг (-)          на нач отчет периода</t>
  </si>
  <si>
    <t>Выставлено в квитанциях</t>
  </si>
  <si>
    <t>Факт оплаты</t>
  </si>
  <si>
    <t>Выполнены работы</t>
  </si>
  <si>
    <t>Остат (+) долг (-)          на конец отчет периода</t>
  </si>
  <si>
    <t>1.Содержание жилья, Всего</t>
  </si>
  <si>
    <t>в том числе: услуги подрядчиков</t>
  </si>
  <si>
    <t>услуги по управлению</t>
  </si>
  <si>
    <t>Расшифровка статьи "Содержание жилья" по видам услуг</t>
  </si>
  <si>
    <t>в том числе: на текущий ремонт</t>
  </si>
  <si>
    <t>в т.ч. Услуги по управлению, налоги</t>
  </si>
  <si>
    <t>Договор управления</t>
  </si>
  <si>
    <t>от 27 .04. 2005г. Серия 25 № 01277949</t>
  </si>
  <si>
    <t xml:space="preserve">Генеральный директор </t>
  </si>
  <si>
    <t>В.П. Козлов</t>
  </si>
  <si>
    <t xml:space="preserve">ООО "Управляющая компания </t>
  </si>
  <si>
    <t>Ленинского района":</t>
  </si>
  <si>
    <t>телефоны:</t>
  </si>
  <si>
    <t>Санитарный отдел-</t>
  </si>
  <si>
    <t>Производственный отдел-</t>
  </si>
  <si>
    <t>2-220-388</t>
  </si>
  <si>
    <t>Плановый отдел-</t>
  </si>
  <si>
    <t>2-265-417</t>
  </si>
  <si>
    <t>uklr2006@mail.ru</t>
  </si>
  <si>
    <t>техническое обслуживание лифтов</t>
  </si>
  <si>
    <t xml:space="preserve"> </t>
  </si>
  <si>
    <t xml:space="preserve">Контактные телефоны: </t>
  </si>
  <si>
    <t>приемная</t>
  </si>
  <si>
    <t xml:space="preserve">    2-266-571</t>
  </si>
  <si>
    <t>юридический отдел</t>
  </si>
  <si>
    <t xml:space="preserve">    2-223-647 </t>
  </si>
  <si>
    <t>производственный отдел</t>
  </si>
  <si>
    <t xml:space="preserve">    2-220-388</t>
  </si>
  <si>
    <t>экономический отдел</t>
  </si>
  <si>
    <t xml:space="preserve">    2-265-417</t>
  </si>
  <si>
    <t>гл.инженер</t>
  </si>
  <si>
    <t xml:space="preserve">    2-205-087</t>
  </si>
  <si>
    <t>санитарный отдел</t>
  </si>
  <si>
    <t xml:space="preserve">    2-222-160</t>
  </si>
  <si>
    <t>гл.энергетик, инж.по лифтам</t>
  </si>
  <si>
    <t xml:space="preserve">    2-223-142</t>
  </si>
  <si>
    <t>№  191</t>
  </si>
  <si>
    <t xml:space="preserve">                                              ул. Светланская</t>
  </si>
  <si>
    <t>ООО " Чистый двор"</t>
  </si>
  <si>
    <t>ООО "Эра"</t>
  </si>
  <si>
    <t>ул. Тунгусская,8</t>
  </si>
  <si>
    <t>2-265-897</t>
  </si>
  <si>
    <t>1973 год</t>
  </si>
  <si>
    <t>9 этажей</t>
  </si>
  <si>
    <t>1 подъезд</t>
  </si>
  <si>
    <t>1 лифт</t>
  </si>
  <si>
    <t>1 м/провод</t>
  </si>
  <si>
    <t>01.05.2008г.</t>
  </si>
  <si>
    <t>Количество проживающих</t>
  </si>
  <si>
    <t>ИТОГО ПО ДОМУ:</t>
  </si>
  <si>
    <t>ПРОЧИЕ УСЛУГИ:</t>
  </si>
  <si>
    <t>ИТОГО ПО ПРОЧИМ УСЛУГАМ:</t>
  </si>
  <si>
    <t>150 руб в мес</t>
  </si>
  <si>
    <t>350 руб в мес</t>
  </si>
  <si>
    <t>1 шт.</t>
  </si>
  <si>
    <t>Часть 2.( форма 2.8 стандарта раскрытия информации)</t>
  </si>
  <si>
    <t>переплата потребителями</t>
  </si>
  <si>
    <t>задолженность потребителей</t>
  </si>
  <si>
    <t>ВСЕГО ПО ДОМУ:</t>
  </si>
  <si>
    <t>ВСЕГО С УЧЕТОМ ОСТАТКОВ:</t>
  </si>
  <si>
    <t>исполн-ль</t>
  </si>
  <si>
    <t>ОСАО Ресо-Гарантия</t>
  </si>
  <si>
    <t>2 288,9 м2</t>
  </si>
  <si>
    <t>ООО " Восток Мегаполис"</t>
  </si>
  <si>
    <t>3.Коммунальные услуги всего:</t>
  </si>
  <si>
    <t xml:space="preserve">в том числе: </t>
  </si>
  <si>
    <t>ХВС на содержание ОИ МКД</t>
  </si>
  <si>
    <t>ГВС на содержание ОИ МКД</t>
  </si>
  <si>
    <t>Эл.энергия на содержание ОИ МКД</t>
  </si>
  <si>
    <t>Отвед. сточ. вод на содержание ОИ МКД</t>
  </si>
  <si>
    <t xml:space="preserve">                       Отчет ООО "Управляющей компании Ленинского района"  за 2018 г.</t>
  </si>
  <si>
    <t>247,60 м2</t>
  </si>
  <si>
    <t>0,0 м2</t>
  </si>
  <si>
    <t>1.Отчет об исполнении договора управления за 2018 г.(тыс.р.)</t>
  </si>
  <si>
    <t>переходящие остатки д/ср-в на начало 01.01. 2018г.</t>
  </si>
  <si>
    <t xml:space="preserve"> начисления и фактическое поступление средств по статьям затрат за 2018 г.(тыс.р.)</t>
  </si>
  <si>
    <t>переходящие остатки д/ср-в на конец 2018г.</t>
  </si>
  <si>
    <t>Обязательное страхование лифтов</t>
  </si>
  <si>
    <t>кол-тво</t>
  </si>
  <si>
    <t>3. Перечень работ, выполненных по статье " текущий ремонт"  в 2018 году.</t>
  </si>
  <si>
    <t>Часть 4</t>
  </si>
  <si>
    <t>План по статье "текущий ремонт" на 2019 год</t>
  </si>
  <si>
    <t xml:space="preserve">тариф </t>
  </si>
  <si>
    <t>4. Реклама в лифтах, исполн. ООО Правильный формат</t>
  </si>
  <si>
    <t>5.Коммуникации на общедомовом имуществе, исполн. ОАО Ростелеком</t>
  </si>
  <si>
    <t xml:space="preserve">Аварийный ремонт кровли мягкой </t>
  </si>
  <si>
    <t>70 м2</t>
  </si>
  <si>
    <t>ТСГ</t>
  </si>
  <si>
    <t>сумма  снижения (тыс.руб)</t>
  </si>
  <si>
    <t>Управляющая компания предлагает: Ремонт системы  ХГВС и СЦО. Собственникам необходимо предоставить  протокол общего собрания о проведении предложенных, или иных необходимых работ. При недостаточности средств, выполнение работ возможно за счет дополнительного их сбора.</t>
  </si>
  <si>
    <t xml:space="preserve">ИСХ.   572/02  от 19.02.2019г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</si>
</sst>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16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sz val="9"/>
      <color theme="10"/>
      <name val="Calibri"/>
      <family val="2"/>
      <charset val="204"/>
    </font>
    <font>
      <sz val="8"/>
      <color theme="1"/>
      <name val="Arial"/>
      <family val="2"/>
      <charset val="204"/>
    </font>
    <font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89">
    <xf numFmtId="0" fontId="0" fillId="0" borderId="0" xfId="0"/>
    <xf numFmtId="0" fontId="1" fillId="0" borderId="0" xfId="1"/>
    <xf numFmtId="0" fontId="2" fillId="0" borderId="0" xfId="1" applyFont="1"/>
    <xf numFmtId="0" fontId="0" fillId="0" borderId="0" xfId="0" applyFill="1"/>
    <xf numFmtId="0" fontId="4" fillId="0" borderId="0" xfId="0" applyFont="1"/>
    <xf numFmtId="0" fontId="0" fillId="0" borderId="0" xfId="0" applyFill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9" xfId="1" applyFont="1" applyFill="1" applyBorder="1" applyAlignment="1">
      <alignment horizontal="left"/>
    </xf>
    <xf numFmtId="0" fontId="3" fillId="0" borderId="2" xfId="0" applyFont="1" applyBorder="1"/>
    <xf numFmtId="0" fontId="3" fillId="0" borderId="0" xfId="0" applyFont="1" applyBorder="1"/>
    <xf numFmtId="49" fontId="10" fillId="0" borderId="1" xfId="1" applyNumberFormat="1" applyFont="1" applyFill="1" applyBorder="1" applyAlignment="1">
      <alignment horizontal="center"/>
    </xf>
    <xf numFmtId="0" fontId="10" fillId="0" borderId="1" xfId="1" applyFont="1" applyFill="1" applyBorder="1"/>
    <xf numFmtId="0" fontId="10" fillId="0" borderId="1" xfId="1" applyFont="1" applyFill="1" applyBorder="1" applyAlignment="1">
      <alignment wrapText="1"/>
    </xf>
    <xf numFmtId="0" fontId="11" fillId="0" borderId="9" xfId="1" applyFont="1" applyFill="1" applyBorder="1" applyAlignment="1">
      <alignment horizontal="left"/>
    </xf>
    <xf numFmtId="0" fontId="10" fillId="0" borderId="9" xfId="1" applyFont="1" applyFill="1" applyBorder="1" applyAlignment="1">
      <alignment horizontal="left"/>
    </xf>
    <xf numFmtId="0" fontId="3" fillId="0" borderId="1" xfId="0" applyFont="1" applyBorder="1" applyAlignment="1">
      <alignment horizontal="center" wrapText="1"/>
    </xf>
    <xf numFmtId="0" fontId="3" fillId="0" borderId="0" xfId="0" applyFont="1"/>
    <xf numFmtId="0" fontId="9" fillId="0" borderId="0" xfId="0" applyFont="1"/>
    <xf numFmtId="0" fontId="12" fillId="0" borderId="0" xfId="0" applyFont="1"/>
    <xf numFmtId="0" fontId="6" fillId="0" borderId="0" xfId="0" applyFont="1"/>
    <xf numFmtId="0" fontId="8" fillId="0" borderId="0" xfId="0" applyFont="1"/>
    <xf numFmtId="49" fontId="10" fillId="0" borderId="9" xfId="1" applyNumberFormat="1" applyFont="1" applyFill="1" applyBorder="1" applyAlignment="1">
      <alignment horizontal="center"/>
    </xf>
    <xf numFmtId="0" fontId="10" fillId="0" borderId="9" xfId="1" applyFont="1" applyFill="1" applyBorder="1"/>
    <xf numFmtId="0" fontId="10" fillId="0" borderId="1" xfId="1" applyFont="1" applyFill="1" applyBorder="1" applyAlignment="1"/>
    <xf numFmtId="0" fontId="3" fillId="0" borderId="0" xfId="0" applyFont="1" applyBorder="1" applyAlignment="1">
      <alignment horizontal="center"/>
    </xf>
    <xf numFmtId="0" fontId="3" fillId="0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17" fontId="6" fillId="0" borderId="1" xfId="0" applyNumberFormat="1" applyFont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2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left"/>
    </xf>
    <xf numFmtId="0" fontId="3" fillId="0" borderId="8" xfId="0" applyFont="1" applyFill="1" applyBorder="1" applyAlignment="1">
      <alignment horizontal="left"/>
    </xf>
    <xf numFmtId="0" fontId="3" fillId="0" borderId="8" xfId="0" applyFont="1" applyBorder="1"/>
    <xf numFmtId="164" fontId="9" fillId="0" borderId="1" xfId="0" applyNumberFormat="1" applyFont="1" applyFill="1" applyBorder="1" applyAlignment="1">
      <alignment horizontal="center" wrapText="1"/>
    </xf>
    <xf numFmtId="164" fontId="9" fillId="0" borderId="1" xfId="0" applyNumberFormat="1" applyFont="1" applyFill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164" fontId="9" fillId="0" borderId="1" xfId="0" applyNumberFormat="1" applyFont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2" fontId="0" fillId="0" borderId="0" xfId="0" applyNumberFormat="1"/>
    <xf numFmtId="0" fontId="11" fillId="0" borderId="2" xfId="1" applyFont="1" applyFill="1" applyBorder="1" applyAlignment="1">
      <alignment horizontal="left" wrapText="1"/>
    </xf>
    <xf numFmtId="0" fontId="11" fillId="0" borderId="7" xfId="1" applyFont="1" applyFill="1" applyBorder="1" applyAlignment="1">
      <alignment horizontal="left" wrapText="1"/>
    </xf>
    <xf numFmtId="0" fontId="11" fillId="0" borderId="8" xfId="1" applyFont="1" applyFill="1" applyBorder="1" applyAlignment="1">
      <alignment horizontal="left" wrapText="1"/>
    </xf>
    <xf numFmtId="0" fontId="3" fillId="0" borderId="3" xfId="0" applyFont="1" applyBorder="1" applyAlignment="1">
      <alignment horizontal="center" wrapText="1"/>
    </xf>
    <xf numFmtId="0" fontId="0" fillId="2" borderId="0" xfId="0" applyFill="1" applyAlignment="1">
      <alignment horizontal="center"/>
    </xf>
    <xf numFmtId="0" fontId="3" fillId="2" borderId="1" xfId="0" applyFont="1" applyFill="1" applyBorder="1" applyAlignment="1">
      <alignment horizontal="center" wrapText="1"/>
    </xf>
    <xf numFmtId="0" fontId="6" fillId="2" borderId="0" xfId="0" applyFont="1" applyFill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3" fillId="0" borderId="1" xfId="0" applyFont="1" applyFill="1" applyBorder="1"/>
    <xf numFmtId="0" fontId="14" fillId="0" borderId="1" xfId="0" applyFont="1" applyBorder="1" applyAlignment="1"/>
    <xf numFmtId="0" fontId="14" fillId="0" borderId="1" xfId="0" applyFont="1" applyBorder="1"/>
    <xf numFmtId="0" fontId="14" fillId="0" borderId="1" xfId="0" applyFont="1" applyFill="1" applyBorder="1" applyAlignment="1"/>
    <xf numFmtId="0" fontId="0" fillId="0" borderId="0" xfId="0" applyBorder="1" applyAlignment="1">
      <alignment vertical="center"/>
    </xf>
    <xf numFmtId="0" fontId="0" fillId="0" borderId="0" xfId="0" applyBorder="1" applyAlignment="1"/>
    <xf numFmtId="0" fontId="0" fillId="0" borderId="0" xfId="0" applyBorder="1"/>
    <xf numFmtId="0" fontId="6" fillId="0" borderId="0" xfId="0" applyFont="1" applyBorder="1" applyAlignment="1"/>
    <xf numFmtId="0" fontId="0" fillId="0" borderId="0" xfId="0" applyFill="1" applyBorder="1" applyAlignment="1"/>
    <xf numFmtId="0" fontId="9" fillId="0" borderId="1" xfId="0" applyFont="1" applyFill="1" applyBorder="1" applyAlignment="1">
      <alignment horizontal="center"/>
    </xf>
    <xf numFmtId="164" fontId="12" fillId="0" borderId="0" xfId="0" applyNumberFormat="1" applyFont="1" applyAlignment="1">
      <alignment horizontal="center"/>
    </xf>
    <xf numFmtId="164" fontId="3" fillId="0" borderId="3" xfId="0" applyNumberFormat="1" applyFont="1" applyBorder="1" applyAlignment="1">
      <alignment horizontal="center"/>
    </xf>
    <xf numFmtId="2" fontId="3" fillId="0" borderId="1" xfId="0" applyNumberFormat="1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/>
    </xf>
    <xf numFmtId="2" fontId="3" fillId="0" borderId="2" xfId="0" applyNumberFormat="1" applyFont="1" applyFill="1" applyBorder="1" applyAlignment="1">
      <alignment horizontal="center"/>
    </xf>
    <xf numFmtId="2" fontId="3" fillId="0" borderId="8" xfId="0" applyNumberFormat="1" applyFont="1" applyBorder="1" applyAlignment="1">
      <alignment horizontal="center"/>
    </xf>
    <xf numFmtId="2" fontId="3" fillId="0" borderId="2" xfId="0" applyNumberFormat="1" applyFont="1" applyBorder="1" applyAlignment="1">
      <alignment horizontal="center"/>
    </xf>
    <xf numFmtId="2" fontId="9" fillId="0" borderId="1" xfId="0" applyNumberFormat="1" applyFont="1" applyFill="1" applyBorder="1" applyAlignment="1">
      <alignment horizontal="center"/>
    </xf>
    <xf numFmtId="2" fontId="9" fillId="0" borderId="2" xfId="0" applyNumberFormat="1" applyFont="1" applyFill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 wrapText="1"/>
    </xf>
    <xf numFmtId="2" fontId="9" fillId="0" borderId="2" xfId="0" applyNumberFormat="1" applyFont="1" applyBorder="1" applyAlignment="1">
      <alignment horizontal="center"/>
    </xf>
    <xf numFmtId="0" fontId="3" fillId="0" borderId="4" xfId="0" applyFont="1" applyBorder="1" applyAlignment="1"/>
    <xf numFmtId="0" fontId="3" fillId="0" borderId="10" xfId="0" applyFont="1" applyBorder="1" applyAlignment="1"/>
    <xf numFmtId="0" fontId="0" fillId="0" borderId="0" xfId="0" applyAlignment="1"/>
    <xf numFmtId="17" fontId="12" fillId="0" borderId="1" xfId="0" applyNumberFormat="1" applyFont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164" fontId="12" fillId="0" borderId="1" xfId="0" applyNumberFormat="1" applyFont="1" applyBorder="1" applyAlignment="1">
      <alignment horizontal="center"/>
    </xf>
    <xf numFmtId="0" fontId="3" fillId="0" borderId="0" xfId="0" applyFont="1" applyFill="1" applyBorder="1" applyAlignment="1">
      <alignment horizontal="center" wrapText="1"/>
    </xf>
    <xf numFmtId="2" fontId="3" fillId="0" borderId="4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3" fillId="0" borderId="3" xfId="0" applyNumberFormat="1" applyFont="1" applyBorder="1" applyAlignment="1">
      <alignment horizontal="center"/>
    </xf>
    <xf numFmtId="2" fontId="3" fillId="2" borderId="3" xfId="0" applyNumberFormat="1" applyFont="1" applyFill="1" applyBorder="1" applyAlignment="1">
      <alignment horizontal="center"/>
    </xf>
    <xf numFmtId="0" fontId="9" fillId="2" borderId="1" xfId="0" applyFont="1" applyFill="1" applyBorder="1" applyAlignment="1"/>
    <xf numFmtId="2" fontId="9" fillId="2" borderId="1" xfId="0" applyNumberFormat="1" applyFont="1" applyFill="1" applyBorder="1" applyAlignment="1"/>
    <xf numFmtId="2" fontId="9" fillId="2" borderId="1" xfId="0" applyNumberFormat="1" applyFont="1" applyFill="1" applyBorder="1" applyAlignment="1">
      <alignment horizontal="center"/>
    </xf>
    <xf numFmtId="164" fontId="9" fillId="2" borderId="1" xfId="0" applyNumberFormat="1" applyFont="1" applyFill="1" applyBorder="1" applyAlignment="1">
      <alignment horizontal="center"/>
    </xf>
    <xf numFmtId="2" fontId="9" fillId="2" borderId="1" xfId="0" applyNumberFormat="1" applyFont="1" applyFill="1" applyBorder="1"/>
    <xf numFmtId="0" fontId="3" fillId="2" borderId="0" xfId="0" applyFont="1" applyFill="1" applyBorder="1" applyAlignment="1">
      <alignment horizontal="center" wrapText="1"/>
    </xf>
    <xf numFmtId="0" fontId="0" fillId="2" borderId="0" xfId="0" applyFill="1" applyBorder="1"/>
    <xf numFmtId="0" fontId="0" fillId="2" borderId="0" xfId="0" applyFill="1"/>
    <xf numFmtId="164" fontId="9" fillId="2" borderId="1" xfId="0" applyNumberFormat="1" applyFont="1" applyFill="1" applyBorder="1"/>
    <xf numFmtId="0" fontId="3" fillId="2" borderId="2" xfId="0" applyFont="1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164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164" fontId="3" fillId="2" borderId="2" xfId="0" applyNumberFormat="1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164" fontId="9" fillId="2" borderId="2" xfId="0" applyNumberFormat="1" applyFont="1" applyFill="1" applyBorder="1" applyAlignment="1">
      <alignment horizontal="center"/>
    </xf>
    <xf numFmtId="0" fontId="4" fillId="2" borderId="0" xfId="0" applyFont="1" applyFill="1"/>
    <xf numFmtId="2" fontId="0" fillId="2" borderId="0" xfId="0" applyNumberFormat="1" applyFill="1" applyBorder="1"/>
    <xf numFmtId="2" fontId="3" fillId="2" borderId="2" xfId="0" applyNumberFormat="1" applyFont="1" applyFill="1" applyBorder="1" applyAlignment="1">
      <alignment horizontal="center"/>
    </xf>
    <xf numFmtId="0" fontId="3" fillId="2" borderId="2" xfId="0" applyFont="1" applyFill="1" applyBorder="1" applyAlignment="1">
      <alignment horizontal="left"/>
    </xf>
    <xf numFmtId="0" fontId="0" fillId="0" borderId="7" xfId="0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left" wrapText="1"/>
    </xf>
    <xf numFmtId="0" fontId="12" fillId="0" borderId="0" xfId="0" applyFont="1" applyBorder="1" applyAlignment="1"/>
    <xf numFmtId="0" fontId="4" fillId="0" borderId="0" xfId="0" applyFont="1" applyBorder="1" applyAlignment="1"/>
    <xf numFmtId="17" fontId="12" fillId="0" borderId="0" xfId="0" applyNumberFormat="1" applyFont="1" applyBorder="1" applyAlignment="1">
      <alignment horizontal="center"/>
    </xf>
    <xf numFmtId="0" fontId="12" fillId="2" borderId="0" xfId="0" applyFont="1" applyFill="1" applyBorder="1" applyAlignment="1">
      <alignment horizontal="center"/>
    </xf>
    <xf numFmtId="164" fontId="12" fillId="0" borderId="0" xfId="0" applyNumberFormat="1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4" fontId="6" fillId="0" borderId="0" xfId="0" applyNumberFormat="1" applyFont="1" applyBorder="1" applyAlignment="1">
      <alignment horizontal="center"/>
    </xf>
    <xf numFmtId="164" fontId="12" fillId="0" borderId="1" xfId="0" applyNumberFormat="1" applyFont="1" applyFill="1" applyBorder="1" applyAlignment="1">
      <alignment horizontal="center" wrapText="1"/>
    </xf>
    <xf numFmtId="0" fontId="11" fillId="0" borderId="2" xfId="1" applyFont="1" applyFill="1" applyBorder="1" applyAlignment="1">
      <alignment horizontal="left" wrapText="1"/>
    </xf>
    <xf numFmtId="0" fontId="11" fillId="0" borderId="7" xfId="1" applyFont="1" applyFill="1" applyBorder="1" applyAlignment="1">
      <alignment horizontal="left" wrapText="1"/>
    </xf>
    <xf numFmtId="0" fontId="11" fillId="0" borderId="8" xfId="1" applyFont="1" applyFill="1" applyBorder="1" applyAlignment="1">
      <alignment horizontal="left" wrapText="1"/>
    </xf>
    <xf numFmtId="0" fontId="10" fillId="0" borderId="2" xfId="1" applyFont="1" applyFill="1" applyBorder="1" applyAlignment="1">
      <alignment horizontal="center"/>
    </xf>
    <xf numFmtId="0" fontId="10" fillId="0" borderId="8" xfId="1" applyFont="1" applyFill="1" applyBorder="1" applyAlignment="1">
      <alignment horizontal="center"/>
    </xf>
    <xf numFmtId="49" fontId="10" fillId="0" borderId="2" xfId="1" applyNumberFormat="1" applyFont="1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14" fillId="0" borderId="1" xfId="0" applyFont="1" applyBorder="1" applyAlignment="1">
      <alignment horizontal="center" vertical="center"/>
    </xf>
    <xf numFmtId="49" fontId="5" fillId="0" borderId="2" xfId="2" applyNumberFormat="1" applyFill="1" applyBorder="1" applyAlignment="1" applyProtection="1">
      <alignment horizontal="center"/>
    </xf>
    <xf numFmtId="49" fontId="5" fillId="0" borderId="8" xfId="2" applyNumberFormat="1" applyFill="1" applyBorder="1" applyAlignment="1" applyProtection="1">
      <alignment horizontal="center"/>
    </xf>
    <xf numFmtId="49" fontId="13" fillId="0" borderId="2" xfId="2" applyNumberFormat="1" applyFont="1" applyFill="1" applyBorder="1" applyAlignment="1" applyProtection="1">
      <alignment horizontal="center"/>
    </xf>
    <xf numFmtId="49" fontId="13" fillId="0" borderId="8" xfId="2" applyNumberFormat="1" applyFont="1" applyFill="1" applyBorder="1" applyAlignment="1" applyProtection="1">
      <alignment horizontal="center"/>
    </xf>
    <xf numFmtId="49" fontId="10" fillId="0" borderId="8" xfId="1" applyNumberFormat="1" applyFont="1" applyFill="1" applyBorder="1" applyAlignment="1">
      <alignment horizontal="center"/>
    </xf>
    <xf numFmtId="14" fontId="3" fillId="0" borderId="2" xfId="0" applyNumberFormat="1" applyFont="1" applyBorder="1" applyAlignment="1">
      <alignment horizontal="center"/>
    </xf>
    <xf numFmtId="164" fontId="9" fillId="0" borderId="3" xfId="0" applyNumberFormat="1" applyFont="1" applyBorder="1" applyAlignment="1">
      <alignment horizontal="center" wrapText="1"/>
    </xf>
    <xf numFmtId="164" fontId="9" fillId="0" borderId="5" xfId="0" applyNumberFormat="1" applyFont="1" applyBorder="1" applyAlignment="1">
      <alignment horizontal="center" wrapText="1"/>
    </xf>
    <xf numFmtId="2" fontId="3" fillId="0" borderId="3" xfId="0" applyNumberFormat="1" applyFont="1" applyBorder="1" applyAlignment="1">
      <alignment horizontal="center" wrapText="1"/>
    </xf>
    <xf numFmtId="2" fontId="3" fillId="0" borderId="5" xfId="0" applyNumberFormat="1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9" fillId="2" borderId="9" xfId="0" applyFont="1" applyFill="1" applyBorder="1" applyAlignment="1">
      <alignment wrapText="1"/>
    </xf>
    <xf numFmtId="0" fontId="9" fillId="2" borderId="10" xfId="0" applyFont="1" applyFill="1" applyBorder="1" applyAlignment="1">
      <alignment wrapText="1"/>
    </xf>
    <xf numFmtId="0" fontId="9" fillId="2" borderId="7" xfId="0" applyFont="1" applyFill="1" applyBorder="1" applyAlignment="1">
      <alignment wrapText="1"/>
    </xf>
    <xf numFmtId="0" fontId="9" fillId="0" borderId="2" xfId="0" applyFont="1" applyBorder="1" applyAlignment="1">
      <alignment wrapText="1"/>
    </xf>
    <xf numFmtId="0" fontId="0" fillId="0" borderId="8" xfId="0" applyBorder="1" applyAlignment="1">
      <alignment wrapText="1"/>
    </xf>
    <xf numFmtId="0" fontId="9" fillId="2" borderId="2" xfId="0" applyFont="1" applyFill="1" applyBorder="1" applyAlignment="1">
      <alignment horizontal="center" wrapText="1"/>
    </xf>
    <xf numFmtId="0" fontId="0" fillId="2" borderId="8" xfId="0" applyFill="1" applyBorder="1" applyAlignment="1">
      <alignment horizontal="center" wrapText="1"/>
    </xf>
    <xf numFmtId="0" fontId="9" fillId="2" borderId="2" xfId="0" applyFont="1" applyFill="1" applyBorder="1" applyAlignment="1">
      <alignment horizontal="left" wrapText="1"/>
    </xf>
    <xf numFmtId="0" fontId="9" fillId="2" borderId="8" xfId="0" applyFont="1" applyFill="1" applyBorder="1" applyAlignment="1">
      <alignment horizontal="left" wrapText="1"/>
    </xf>
    <xf numFmtId="0" fontId="3" fillId="2" borderId="2" xfId="0" applyFont="1" applyFill="1" applyBorder="1" applyAlignment="1">
      <alignment horizontal="left" wrapText="1"/>
    </xf>
    <xf numFmtId="0" fontId="3" fillId="2" borderId="8" xfId="0" applyFont="1" applyFill="1" applyBorder="1" applyAlignment="1">
      <alignment horizontal="left" wrapText="1"/>
    </xf>
    <xf numFmtId="2" fontId="3" fillId="0" borderId="4" xfId="0" applyNumberFormat="1" applyFont="1" applyBorder="1" applyAlignment="1">
      <alignment horizontal="center"/>
    </xf>
    <xf numFmtId="2" fontId="3" fillId="0" borderId="6" xfId="0" applyNumberFormat="1" applyFont="1" applyBorder="1" applyAlignment="1">
      <alignment horizontal="center"/>
    </xf>
    <xf numFmtId="2" fontId="3" fillId="2" borderId="3" xfId="0" applyNumberFormat="1" applyFont="1" applyFill="1" applyBorder="1" applyAlignment="1">
      <alignment horizontal="center" wrapText="1"/>
    </xf>
    <xf numFmtId="2" fontId="3" fillId="2" borderId="5" xfId="0" applyNumberFormat="1" applyFont="1" applyFill="1" applyBorder="1" applyAlignment="1">
      <alignment horizontal="center" wrapText="1"/>
    </xf>
    <xf numFmtId="0" fontId="9" fillId="2" borderId="8" xfId="0" applyFont="1" applyFill="1" applyBorder="1" applyAlignment="1">
      <alignment wrapText="1"/>
    </xf>
    <xf numFmtId="0" fontId="6" fillId="0" borderId="0" xfId="0" applyFont="1" applyAlignment="1">
      <alignment wrapText="1"/>
    </xf>
    <xf numFmtId="0" fontId="6" fillId="0" borderId="0" xfId="0" applyFont="1" applyAlignment="1"/>
    <xf numFmtId="0" fontId="12" fillId="0" borderId="2" xfId="0" applyFont="1" applyBorder="1" applyAlignment="1"/>
    <xf numFmtId="0" fontId="4" fillId="0" borderId="7" xfId="0" applyFont="1" applyBorder="1" applyAlignment="1"/>
    <xf numFmtId="0" fontId="4" fillId="0" borderId="8" xfId="0" applyFont="1" applyBorder="1" applyAlignment="1"/>
    <xf numFmtId="0" fontId="7" fillId="2" borderId="9" xfId="0" applyFont="1" applyFill="1" applyBorder="1" applyAlignment="1">
      <alignment wrapText="1"/>
    </xf>
    <xf numFmtId="0" fontId="7" fillId="0" borderId="9" xfId="0" applyFont="1" applyBorder="1" applyAlignment="1">
      <alignment wrapText="1"/>
    </xf>
    <xf numFmtId="0" fontId="6" fillId="0" borderId="2" xfId="0" applyFont="1" applyBorder="1" applyAlignment="1">
      <alignment wrapText="1"/>
    </xf>
    <xf numFmtId="0" fontId="0" fillId="0" borderId="7" xfId="0" applyBorder="1" applyAlignment="1">
      <alignment wrapText="1"/>
    </xf>
    <xf numFmtId="0" fontId="6" fillId="0" borderId="2" xfId="0" applyFont="1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7" fillId="2" borderId="7" xfId="0" applyFont="1" applyFill="1" applyBorder="1" applyAlignment="1">
      <alignment horizontal="center" wrapText="1"/>
    </xf>
    <xf numFmtId="0" fontId="15" fillId="2" borderId="7" xfId="0" applyFont="1" applyFill="1" applyBorder="1" applyAlignment="1">
      <alignment horizontal="center" wrapText="1"/>
    </xf>
    <xf numFmtId="0" fontId="15" fillId="2" borderId="8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left" wrapText="1"/>
    </xf>
    <xf numFmtId="0" fontId="3" fillId="0" borderId="8" xfId="0" applyFont="1" applyBorder="1" applyAlignment="1">
      <alignment horizontal="left" wrapText="1"/>
    </xf>
    <xf numFmtId="0" fontId="9" fillId="0" borderId="2" xfId="0" applyFont="1" applyFill="1" applyBorder="1" applyAlignment="1"/>
    <xf numFmtId="0" fontId="9" fillId="0" borderId="2" xfId="0" applyFont="1" applyFill="1" applyBorder="1" applyAlignment="1">
      <alignment horizontal="center"/>
    </xf>
    <xf numFmtId="0" fontId="0" fillId="0" borderId="7" xfId="0" applyBorder="1" applyAlignment="1"/>
    <xf numFmtId="0" fontId="0" fillId="0" borderId="8" xfId="0" applyBorder="1" applyAlignment="1"/>
    <xf numFmtId="0" fontId="3" fillId="0" borderId="4" xfId="0" applyFont="1" applyBorder="1" applyAlignment="1">
      <alignment wrapText="1"/>
    </xf>
    <xf numFmtId="0" fontId="3" fillId="0" borderId="10" xfId="0" applyFont="1" applyBorder="1" applyAlignment="1">
      <alignment wrapText="1"/>
    </xf>
    <xf numFmtId="0" fontId="3" fillId="0" borderId="6" xfId="0" applyFont="1" applyBorder="1" applyAlignment="1">
      <alignment wrapText="1"/>
    </xf>
    <xf numFmtId="0" fontId="3" fillId="0" borderId="11" xfId="0" applyFont="1" applyBorder="1" applyAlignment="1">
      <alignment wrapText="1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ukl2006@mail.ru" TargetMode="External"/><Relationship Id="rId1" Type="http://schemas.openxmlformats.org/officeDocument/2006/relationships/hyperlink" Target="mailto:uklr2006@mai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8"/>
  <sheetViews>
    <sheetView tabSelected="1" workbookViewId="0">
      <selection activeCell="A4" sqref="A4:XFD4"/>
    </sheetView>
  </sheetViews>
  <sheetFormatPr defaultRowHeight="15" x14ac:dyDescent="0.25"/>
  <cols>
    <col min="1" max="1" width="3" customWidth="1"/>
    <col min="2" max="2" width="36" bestFit="1" customWidth="1"/>
    <col min="3" max="3" width="22.42578125" customWidth="1"/>
    <col min="4" max="4" width="26.85546875" customWidth="1"/>
  </cols>
  <sheetData>
    <row r="1" spans="1:4" x14ac:dyDescent="0.25">
      <c r="A1" s="2" t="s">
        <v>138</v>
      </c>
      <c r="C1" s="1"/>
    </row>
    <row r="2" spans="1:4" ht="15" customHeight="1" x14ac:dyDescent="0.25">
      <c r="A2" s="2" t="s">
        <v>51</v>
      </c>
      <c r="C2" s="4"/>
    </row>
    <row r="3" spans="1:4" ht="15.75" x14ac:dyDescent="0.25">
      <c r="B3" s="4" t="s">
        <v>105</v>
      </c>
      <c r="C3" s="21" t="s">
        <v>104</v>
      </c>
    </row>
    <row r="4" spans="1:4" s="20" customFormat="1" ht="14.25" customHeight="1" x14ac:dyDescent="0.2">
      <c r="A4" s="19" t="s">
        <v>158</v>
      </c>
      <c r="C4" s="19"/>
    </row>
    <row r="5" spans="1:4" ht="15" customHeight="1" x14ac:dyDescent="0.25">
      <c r="A5" s="4" t="s">
        <v>8</v>
      </c>
      <c r="C5" s="4"/>
    </row>
    <row r="6" spans="1:4" s="20" customFormat="1" ht="12.75" customHeight="1" x14ac:dyDescent="0.25">
      <c r="A6" s="4" t="s">
        <v>52</v>
      </c>
      <c r="C6" s="19"/>
    </row>
    <row r="7" spans="1:4" s="20" customFormat="1" ht="8.25" customHeight="1" x14ac:dyDescent="0.25">
      <c r="A7" s="5"/>
      <c r="B7"/>
      <c r="C7"/>
      <c r="D7"/>
    </row>
    <row r="8" spans="1:4" s="3" customFormat="1" ht="15" customHeight="1" x14ac:dyDescent="0.25">
      <c r="A8" s="11" t="s">
        <v>0</v>
      </c>
      <c r="B8" s="12" t="s">
        <v>9</v>
      </c>
      <c r="C8" s="24" t="s">
        <v>49</v>
      </c>
      <c r="D8" s="53"/>
    </row>
    <row r="9" spans="1:4" s="3" customFormat="1" ht="12" customHeight="1" x14ac:dyDescent="0.25">
      <c r="A9" s="11" t="s">
        <v>1</v>
      </c>
      <c r="B9" s="12" t="s">
        <v>10</v>
      </c>
      <c r="C9" s="126" t="s">
        <v>11</v>
      </c>
      <c r="D9" s="127"/>
    </row>
    <row r="10" spans="1:4" s="3" customFormat="1" ht="24" customHeight="1" x14ac:dyDescent="0.25">
      <c r="A10" s="11" t="s">
        <v>2</v>
      </c>
      <c r="B10" s="13" t="s">
        <v>12</v>
      </c>
      <c r="C10" s="128" t="s">
        <v>75</v>
      </c>
      <c r="D10" s="129"/>
    </row>
    <row r="11" spans="1:4" s="3" customFormat="1" ht="15" customHeight="1" x14ac:dyDescent="0.25">
      <c r="A11" s="11" t="s">
        <v>3</v>
      </c>
      <c r="B11" s="12" t="s">
        <v>13</v>
      </c>
      <c r="C11" s="126" t="s">
        <v>14</v>
      </c>
      <c r="D11" s="127"/>
    </row>
    <row r="12" spans="1:4" s="3" customFormat="1" ht="16.5" customHeight="1" x14ac:dyDescent="0.25">
      <c r="A12" s="132">
        <v>5</v>
      </c>
      <c r="B12" s="132" t="s">
        <v>89</v>
      </c>
      <c r="C12" s="54" t="s">
        <v>90</v>
      </c>
      <c r="D12" s="55" t="s">
        <v>91</v>
      </c>
    </row>
    <row r="13" spans="1:4" s="3" customFormat="1" ht="14.25" customHeight="1" x14ac:dyDescent="0.25">
      <c r="A13" s="132"/>
      <c r="B13" s="132"/>
      <c r="C13" s="54" t="s">
        <v>92</v>
      </c>
      <c r="D13" s="55" t="s">
        <v>93</v>
      </c>
    </row>
    <row r="14" spans="1:4" s="3" customFormat="1" x14ac:dyDescent="0.25">
      <c r="A14" s="132"/>
      <c r="B14" s="132"/>
      <c r="C14" s="54" t="s">
        <v>94</v>
      </c>
      <c r="D14" s="55" t="s">
        <v>95</v>
      </c>
    </row>
    <row r="15" spans="1:4" s="3" customFormat="1" ht="16.5" customHeight="1" x14ac:dyDescent="0.25">
      <c r="A15" s="132"/>
      <c r="B15" s="132"/>
      <c r="C15" s="54" t="s">
        <v>96</v>
      </c>
      <c r="D15" s="55" t="s">
        <v>97</v>
      </c>
    </row>
    <row r="16" spans="1:4" s="3" customFormat="1" ht="16.5" customHeight="1" x14ac:dyDescent="0.25">
      <c r="A16" s="132"/>
      <c r="B16" s="132"/>
      <c r="C16" s="54" t="s">
        <v>98</v>
      </c>
      <c r="D16" s="55" t="s">
        <v>99</v>
      </c>
    </row>
    <row r="17" spans="1:4" s="5" customFormat="1" ht="15.75" customHeight="1" x14ac:dyDescent="0.25">
      <c r="A17" s="132"/>
      <c r="B17" s="132"/>
      <c r="C17" s="54" t="s">
        <v>100</v>
      </c>
      <c r="D17" s="55" t="s">
        <v>101</v>
      </c>
    </row>
    <row r="18" spans="1:4" s="5" customFormat="1" ht="15.75" customHeight="1" x14ac:dyDescent="0.25">
      <c r="A18" s="132"/>
      <c r="B18" s="132"/>
      <c r="C18" s="56" t="s">
        <v>102</v>
      </c>
      <c r="D18" s="55" t="s">
        <v>103</v>
      </c>
    </row>
    <row r="19" spans="1:4" ht="16.5" customHeight="1" x14ac:dyDescent="0.25">
      <c r="A19" s="11" t="s">
        <v>4</v>
      </c>
      <c r="B19" s="12" t="s">
        <v>15</v>
      </c>
      <c r="C19" s="133" t="s">
        <v>86</v>
      </c>
      <c r="D19" s="134"/>
    </row>
    <row r="20" spans="1:4" s="5" customFormat="1" ht="16.5" customHeight="1" x14ac:dyDescent="0.25">
      <c r="A20" s="11" t="s">
        <v>5</v>
      </c>
      <c r="B20" s="12" t="s">
        <v>16</v>
      </c>
      <c r="C20" s="135" t="s">
        <v>56</v>
      </c>
      <c r="D20" s="136"/>
    </row>
    <row r="21" spans="1:4" s="5" customFormat="1" ht="15" customHeight="1" x14ac:dyDescent="0.25">
      <c r="A21" s="11" t="s">
        <v>6</v>
      </c>
      <c r="B21" s="12" t="s">
        <v>17</v>
      </c>
      <c r="C21" s="128" t="s">
        <v>18</v>
      </c>
      <c r="D21" s="137"/>
    </row>
    <row r="22" spans="1:4" ht="13.5" customHeight="1" x14ac:dyDescent="0.25">
      <c r="A22" s="22"/>
      <c r="B22" s="23"/>
      <c r="C22" s="22"/>
      <c r="D22" s="22"/>
    </row>
    <row r="23" spans="1:4" x14ac:dyDescent="0.25">
      <c r="A23" s="8" t="s">
        <v>19</v>
      </c>
      <c r="B23" s="15"/>
      <c r="C23" s="15"/>
      <c r="D23" s="15"/>
    </row>
    <row r="24" spans="1:4" ht="12.75" customHeight="1" x14ac:dyDescent="0.25">
      <c r="A24" s="14"/>
      <c r="B24" s="15"/>
      <c r="C24" s="15"/>
      <c r="D24" s="15"/>
    </row>
    <row r="25" spans="1:4" x14ac:dyDescent="0.25">
      <c r="A25" s="6"/>
      <c r="B25" s="16" t="s">
        <v>20</v>
      </c>
      <c r="C25" s="7" t="s">
        <v>21</v>
      </c>
      <c r="D25" s="48" t="s">
        <v>22</v>
      </c>
    </row>
    <row r="26" spans="1:4" ht="22.5" customHeight="1" x14ac:dyDescent="0.25">
      <c r="A26" s="123" t="s">
        <v>25</v>
      </c>
      <c r="B26" s="124"/>
      <c r="C26" s="124"/>
      <c r="D26" s="125"/>
    </row>
    <row r="27" spans="1:4" ht="12" customHeight="1" x14ac:dyDescent="0.25">
      <c r="A27" s="45"/>
      <c r="B27" s="46"/>
      <c r="C27" s="46"/>
      <c r="D27" s="47"/>
    </row>
    <row r="28" spans="1:4" x14ac:dyDescent="0.25">
      <c r="A28" s="7">
        <v>1</v>
      </c>
      <c r="B28" s="6" t="s">
        <v>106</v>
      </c>
      <c r="C28" s="6" t="s">
        <v>23</v>
      </c>
      <c r="D28" s="6" t="s">
        <v>24</v>
      </c>
    </row>
    <row r="29" spans="1:4" ht="14.25" customHeight="1" x14ac:dyDescent="0.25">
      <c r="A29" s="18" t="s">
        <v>26</v>
      </c>
      <c r="B29" s="17"/>
      <c r="C29" s="17"/>
      <c r="D29" s="17"/>
    </row>
    <row r="30" spans="1:4" ht="13.5" customHeight="1" x14ac:dyDescent="0.25">
      <c r="A30" s="7">
        <v>1</v>
      </c>
      <c r="B30" s="6" t="s">
        <v>107</v>
      </c>
      <c r="C30" s="6" t="s">
        <v>108</v>
      </c>
      <c r="D30" s="9" t="s">
        <v>109</v>
      </c>
    </row>
    <row r="31" spans="1:4" x14ac:dyDescent="0.25">
      <c r="A31" s="18" t="s">
        <v>41</v>
      </c>
      <c r="B31" s="17"/>
      <c r="C31" s="17"/>
      <c r="D31" s="17"/>
    </row>
    <row r="32" spans="1:4" x14ac:dyDescent="0.25">
      <c r="A32" s="18" t="s">
        <v>42</v>
      </c>
      <c r="B32" s="17"/>
      <c r="C32" s="17"/>
      <c r="D32" s="17"/>
    </row>
    <row r="33" spans="1:4" x14ac:dyDescent="0.25">
      <c r="A33" s="7">
        <v>1</v>
      </c>
      <c r="B33" s="6" t="s">
        <v>131</v>
      </c>
      <c r="C33" s="6" t="s">
        <v>108</v>
      </c>
      <c r="D33" s="9" t="s">
        <v>27</v>
      </c>
    </row>
    <row r="34" spans="1:4" x14ac:dyDescent="0.25">
      <c r="A34" s="18" t="s">
        <v>28</v>
      </c>
      <c r="B34" s="17"/>
      <c r="C34" s="17"/>
      <c r="D34" s="17"/>
    </row>
    <row r="35" spans="1:4" x14ac:dyDescent="0.25">
      <c r="A35" s="7">
        <v>1</v>
      </c>
      <c r="B35" s="6" t="s">
        <v>29</v>
      </c>
      <c r="C35" s="6" t="s">
        <v>23</v>
      </c>
      <c r="D35" s="6" t="s">
        <v>30</v>
      </c>
    </row>
    <row r="36" spans="1:4" ht="15" customHeight="1" x14ac:dyDescent="0.25">
      <c r="A36" s="18" t="s">
        <v>31</v>
      </c>
      <c r="B36" s="17"/>
      <c r="C36" s="17"/>
      <c r="D36" s="17"/>
    </row>
    <row r="37" spans="1:4" x14ac:dyDescent="0.25">
      <c r="A37" s="7">
        <v>1</v>
      </c>
      <c r="B37" s="6" t="s">
        <v>32</v>
      </c>
      <c r="C37" s="6" t="s">
        <v>23</v>
      </c>
      <c r="D37" s="6" t="s">
        <v>24</v>
      </c>
    </row>
    <row r="38" spans="1:4" x14ac:dyDescent="0.25">
      <c r="A38" s="25"/>
      <c r="B38" s="10"/>
      <c r="C38" s="10"/>
      <c r="D38" s="10"/>
    </row>
    <row r="39" spans="1:4" x14ac:dyDescent="0.25">
      <c r="A39" s="4" t="s">
        <v>50</v>
      </c>
      <c r="B39" s="17"/>
      <c r="C39" s="17"/>
      <c r="D39" s="17"/>
    </row>
    <row r="40" spans="1:4" ht="15" customHeight="1" x14ac:dyDescent="0.25">
      <c r="A40" s="7">
        <v>1</v>
      </c>
      <c r="B40" s="6" t="s">
        <v>33</v>
      </c>
      <c r="C40" s="130" t="s">
        <v>110</v>
      </c>
      <c r="D40" s="131"/>
    </row>
    <row r="41" spans="1:4" x14ac:dyDescent="0.25">
      <c r="A41" s="7">
        <v>2</v>
      </c>
      <c r="B41" s="6" t="s">
        <v>35</v>
      </c>
      <c r="C41" s="130" t="s">
        <v>111</v>
      </c>
      <c r="D41" s="131"/>
    </row>
    <row r="42" spans="1:4" x14ac:dyDescent="0.25">
      <c r="A42" s="7">
        <v>3</v>
      </c>
      <c r="B42" s="6" t="s">
        <v>36</v>
      </c>
      <c r="C42" s="130" t="s">
        <v>112</v>
      </c>
      <c r="D42" s="131"/>
    </row>
    <row r="43" spans="1:4" ht="15" customHeight="1" x14ac:dyDescent="0.25">
      <c r="A43" s="7">
        <v>4</v>
      </c>
      <c r="B43" s="6" t="s">
        <v>34</v>
      </c>
      <c r="C43" s="130" t="s">
        <v>113</v>
      </c>
      <c r="D43" s="131"/>
    </row>
    <row r="44" spans="1:4" x14ac:dyDescent="0.25">
      <c r="A44" s="7">
        <v>5</v>
      </c>
      <c r="B44" s="6" t="s">
        <v>37</v>
      </c>
      <c r="C44" s="130" t="s">
        <v>114</v>
      </c>
      <c r="D44" s="131"/>
    </row>
    <row r="45" spans="1:4" x14ac:dyDescent="0.25">
      <c r="A45" s="7">
        <v>6</v>
      </c>
      <c r="B45" s="6" t="s">
        <v>38</v>
      </c>
      <c r="C45" s="130" t="s">
        <v>130</v>
      </c>
      <c r="D45" s="131"/>
    </row>
    <row r="46" spans="1:4" ht="15" customHeight="1" x14ac:dyDescent="0.25">
      <c r="A46" s="7">
        <v>7</v>
      </c>
      <c r="B46" s="6" t="s">
        <v>39</v>
      </c>
      <c r="C46" s="130" t="s">
        <v>140</v>
      </c>
      <c r="D46" s="131"/>
    </row>
    <row r="47" spans="1:4" x14ac:dyDescent="0.25">
      <c r="A47" s="7">
        <v>8</v>
      </c>
      <c r="B47" s="6" t="s">
        <v>40</v>
      </c>
      <c r="C47" s="130" t="s">
        <v>139</v>
      </c>
      <c r="D47" s="131"/>
    </row>
    <row r="48" spans="1:4" x14ac:dyDescent="0.25">
      <c r="A48" s="7">
        <v>9</v>
      </c>
      <c r="B48" s="6" t="s">
        <v>116</v>
      </c>
      <c r="C48" s="130">
        <v>80</v>
      </c>
      <c r="D48" s="129"/>
    </row>
    <row r="49" spans="1:4" x14ac:dyDescent="0.25">
      <c r="A49" s="7">
        <v>10</v>
      </c>
      <c r="B49" s="6" t="s">
        <v>74</v>
      </c>
      <c r="C49" s="138" t="s">
        <v>115</v>
      </c>
      <c r="D49" s="131"/>
    </row>
    <row r="50" spans="1:4" x14ac:dyDescent="0.25">
      <c r="A50" s="4"/>
    </row>
    <row r="51" spans="1:4" x14ac:dyDescent="0.25">
      <c r="A51" s="4"/>
    </row>
    <row r="53" spans="1:4" x14ac:dyDescent="0.25">
      <c r="A53" s="57"/>
      <c r="B53" s="57"/>
      <c r="C53" s="58"/>
      <c r="D53" s="59"/>
    </row>
    <row r="54" spans="1:4" x14ac:dyDescent="0.25">
      <c r="A54" s="57"/>
      <c r="B54" s="57"/>
      <c r="C54" s="58"/>
      <c r="D54" s="59"/>
    </row>
    <row r="55" spans="1:4" x14ac:dyDescent="0.25">
      <c r="A55" s="57"/>
      <c r="B55" s="57"/>
      <c r="C55" s="58"/>
      <c r="D55" s="59"/>
    </row>
    <row r="56" spans="1:4" x14ac:dyDescent="0.25">
      <c r="A56" s="57"/>
      <c r="B56" s="57"/>
      <c r="C56" s="58"/>
      <c r="D56" s="59"/>
    </row>
    <row r="57" spans="1:4" x14ac:dyDescent="0.25">
      <c r="A57" s="57"/>
      <c r="B57" s="57"/>
      <c r="C57" s="60"/>
      <c r="D57" s="59"/>
    </row>
    <row r="58" spans="1:4" x14ac:dyDescent="0.25">
      <c r="A58" s="57"/>
      <c r="B58" s="57"/>
      <c r="C58" s="61"/>
      <c r="D58" s="59"/>
    </row>
  </sheetData>
  <mergeCells count="19">
    <mergeCell ref="C49:D49"/>
    <mergeCell ref="C43:D43"/>
    <mergeCell ref="C44:D44"/>
    <mergeCell ref="C45:D45"/>
    <mergeCell ref="C46:D46"/>
    <mergeCell ref="C47:D47"/>
    <mergeCell ref="C48:D48"/>
    <mergeCell ref="A26:D26"/>
    <mergeCell ref="C9:D9"/>
    <mergeCell ref="C10:D10"/>
    <mergeCell ref="C11:D11"/>
    <mergeCell ref="C42:D42"/>
    <mergeCell ref="C40:D40"/>
    <mergeCell ref="C41:D41"/>
    <mergeCell ref="A12:A18"/>
    <mergeCell ref="B12:B18"/>
    <mergeCell ref="C19:D19"/>
    <mergeCell ref="C20:D20"/>
    <mergeCell ref="C21:D21"/>
  </mergeCells>
  <hyperlinks>
    <hyperlink ref="C19" r:id="rId1"/>
    <hyperlink ref="C20" r:id="rId2" display="ukl2006@mail.ru"/>
  </hyperlinks>
  <pageMargins left="0.74" right="0" top="0.74803149606299213" bottom="0.75" header="0.31496062992125984" footer="0.31496062992125984"/>
  <pageSetup paperSize="9" orientation="portrait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9"/>
  <sheetViews>
    <sheetView topLeftCell="A56" workbookViewId="0">
      <selection activeCell="A70" sqref="A70:H70"/>
    </sheetView>
  </sheetViews>
  <sheetFormatPr defaultRowHeight="15" x14ac:dyDescent="0.25"/>
  <cols>
    <col min="1" max="1" width="15.85546875" customWidth="1"/>
    <col min="2" max="2" width="13.42578125" style="27" customWidth="1"/>
    <col min="3" max="3" width="8.5703125" style="40" customWidth="1"/>
    <col min="4" max="4" width="9" customWidth="1"/>
    <col min="5" max="5" width="9" style="31" customWidth="1"/>
    <col min="6" max="6" width="9" style="49" customWidth="1"/>
    <col min="7" max="7" width="9.42578125" style="31" customWidth="1"/>
    <col min="8" max="8" width="10.85546875" style="27" customWidth="1"/>
  </cols>
  <sheetData>
    <row r="1" spans="1:26" x14ac:dyDescent="0.25">
      <c r="A1" s="4" t="s">
        <v>123</v>
      </c>
      <c r="B1"/>
      <c r="C1" s="31"/>
      <c r="D1" s="31"/>
      <c r="E1"/>
      <c r="F1"/>
      <c r="H1" s="17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</row>
    <row r="2" spans="1:26" ht="16.5" customHeight="1" x14ac:dyDescent="0.25">
      <c r="A2" s="4" t="s">
        <v>141</v>
      </c>
      <c r="B2"/>
      <c r="C2" s="31"/>
      <c r="D2" s="31"/>
      <c r="E2"/>
      <c r="F2"/>
      <c r="H2" s="17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</row>
    <row r="3" spans="1:26" s="93" customFormat="1" ht="23.25" customHeight="1" x14ac:dyDescent="0.25">
      <c r="A3" s="149" t="s">
        <v>142</v>
      </c>
      <c r="B3" s="149"/>
      <c r="C3" s="86"/>
      <c r="D3" s="87">
        <f>D5+D4</f>
        <v>77.679999999999978</v>
      </c>
      <c r="E3" s="88"/>
      <c r="F3" s="89"/>
      <c r="G3" s="89"/>
      <c r="H3" s="90"/>
      <c r="I3" s="91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U3" s="92"/>
      <c r="V3" s="92"/>
      <c r="W3" s="92"/>
      <c r="X3" s="92"/>
      <c r="Y3" s="92"/>
      <c r="Z3" s="92"/>
    </row>
    <row r="4" spans="1:26" s="93" customFormat="1" ht="13.5" customHeight="1" x14ac:dyDescent="0.25">
      <c r="A4" s="149" t="s">
        <v>124</v>
      </c>
      <c r="B4" s="162"/>
      <c r="C4" s="86"/>
      <c r="D4" s="87">
        <f>D33+D44+D46</f>
        <v>171.58999999999997</v>
      </c>
      <c r="E4" s="88"/>
      <c r="F4" s="89"/>
      <c r="G4" s="89"/>
      <c r="H4" s="94"/>
      <c r="I4" s="91"/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  <c r="U4" s="92"/>
      <c r="V4" s="92"/>
      <c r="W4" s="92"/>
      <c r="X4" s="92"/>
      <c r="Y4" s="92"/>
      <c r="Z4" s="92"/>
    </row>
    <row r="5" spans="1:26" s="93" customFormat="1" ht="13.5" customHeight="1" x14ac:dyDescent="0.25">
      <c r="A5" s="149" t="s">
        <v>125</v>
      </c>
      <c r="B5" s="162"/>
      <c r="C5" s="86"/>
      <c r="D5" s="87">
        <f>D8+D34+D36</f>
        <v>-93.91</v>
      </c>
      <c r="E5" s="88"/>
      <c r="F5" s="89"/>
      <c r="G5" s="89"/>
      <c r="H5" s="90"/>
      <c r="I5" s="91"/>
      <c r="J5" s="92"/>
      <c r="K5" s="92"/>
      <c r="L5" s="92"/>
      <c r="M5" s="92"/>
      <c r="N5" s="92"/>
      <c r="O5" s="92"/>
      <c r="P5" s="92"/>
      <c r="Q5" s="92"/>
      <c r="R5" s="92"/>
      <c r="S5" s="92"/>
      <c r="T5" s="92"/>
      <c r="U5" s="92"/>
      <c r="V5" s="92"/>
      <c r="W5" s="92"/>
      <c r="X5" s="92"/>
      <c r="Y5" s="92"/>
      <c r="Z5" s="92"/>
    </row>
    <row r="6" spans="1:26" ht="13.5" customHeight="1" x14ac:dyDescent="0.25">
      <c r="A6" s="175" t="s">
        <v>143</v>
      </c>
      <c r="B6" s="176"/>
      <c r="C6" s="176"/>
      <c r="D6" s="176"/>
      <c r="E6" s="176"/>
      <c r="F6" s="176"/>
      <c r="G6" s="176"/>
      <c r="H6" s="177"/>
      <c r="I6" s="81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9"/>
      <c r="Z6" s="59"/>
    </row>
    <row r="7" spans="1:26" ht="56.25" customHeight="1" x14ac:dyDescent="0.25">
      <c r="A7" s="181" t="s">
        <v>62</v>
      </c>
      <c r="B7" s="167"/>
      <c r="C7" s="122" t="s">
        <v>150</v>
      </c>
      <c r="D7" s="26" t="s">
        <v>63</v>
      </c>
      <c r="E7" s="26" t="s">
        <v>64</v>
      </c>
      <c r="F7" s="50" t="s">
        <v>65</v>
      </c>
      <c r="G7" s="32" t="s">
        <v>66</v>
      </c>
      <c r="H7" s="26" t="s">
        <v>67</v>
      </c>
    </row>
    <row r="8" spans="1:26" s="4" customFormat="1" ht="17.25" customHeight="1" x14ac:dyDescent="0.25">
      <c r="A8" s="181" t="s">
        <v>68</v>
      </c>
      <c r="B8" s="167"/>
      <c r="C8" s="37">
        <f>C12+C15+C18+C21+C24+C27</f>
        <v>21.130000000000003</v>
      </c>
      <c r="D8" s="62">
        <v>-90.69</v>
      </c>
      <c r="E8" s="70">
        <f>E12+E15+E18+E21+E24+E27</f>
        <v>565.54999999999995</v>
      </c>
      <c r="F8" s="70">
        <f>F12+F15+F18+F21+F24+F27</f>
        <v>613.92000000000007</v>
      </c>
      <c r="G8" s="71">
        <f>F8</f>
        <v>613.92000000000007</v>
      </c>
      <c r="H8" s="72">
        <f>F8-E8+D8</f>
        <v>-42.319999999999879</v>
      </c>
    </row>
    <row r="9" spans="1:26" x14ac:dyDescent="0.25">
      <c r="A9" s="33" t="s">
        <v>69</v>
      </c>
      <c r="B9" s="34"/>
      <c r="C9" s="38">
        <f>C8-C10</f>
        <v>19.017000000000003</v>
      </c>
      <c r="D9" s="41">
        <f>D8-D10</f>
        <v>-81.620999999999995</v>
      </c>
      <c r="E9" s="41">
        <f>E8-E10</f>
        <v>508.99499999999995</v>
      </c>
      <c r="F9" s="66">
        <f>F8-F10</f>
        <v>552.52800000000002</v>
      </c>
      <c r="G9" s="68">
        <f>F9</f>
        <v>552.52800000000002</v>
      </c>
      <c r="H9" s="41">
        <f>F9-E9+D9</f>
        <v>-38.087999999999923</v>
      </c>
    </row>
    <row r="10" spans="1:26" x14ac:dyDescent="0.25">
      <c r="A10" s="178" t="s">
        <v>70</v>
      </c>
      <c r="B10" s="146"/>
      <c r="C10" s="38">
        <f>C8*10%</f>
        <v>2.1130000000000004</v>
      </c>
      <c r="D10" s="41">
        <f>D8*10%</f>
        <v>-9.0690000000000008</v>
      </c>
      <c r="E10" s="41">
        <f>E8*10%</f>
        <v>56.555</v>
      </c>
      <c r="F10" s="66">
        <f>F8*10%</f>
        <v>61.39200000000001</v>
      </c>
      <c r="G10" s="41">
        <f>F10</f>
        <v>61.39200000000001</v>
      </c>
      <c r="H10" s="41">
        <f>F10-E10+D10</f>
        <v>-4.2319999999999904</v>
      </c>
    </row>
    <row r="11" spans="1:26" ht="12.75" customHeight="1" x14ac:dyDescent="0.25">
      <c r="A11" s="182" t="s">
        <v>71</v>
      </c>
      <c r="B11" s="183"/>
      <c r="C11" s="183"/>
      <c r="D11" s="183"/>
      <c r="E11" s="183"/>
      <c r="F11" s="183"/>
      <c r="G11" s="183"/>
      <c r="H11" s="184"/>
    </row>
    <row r="12" spans="1:26" x14ac:dyDescent="0.25">
      <c r="A12" s="179" t="s">
        <v>53</v>
      </c>
      <c r="B12" s="180"/>
      <c r="C12" s="37">
        <v>5.65</v>
      </c>
      <c r="D12" s="65">
        <v>-26.05</v>
      </c>
      <c r="E12" s="65">
        <v>153.34</v>
      </c>
      <c r="F12" s="66">
        <v>166.94</v>
      </c>
      <c r="G12" s="67">
        <f t="shared" ref="G12:G27" si="0">F12</f>
        <v>166.94</v>
      </c>
      <c r="H12" s="41">
        <f t="shared" ref="H12:H27" si="1">F12-E12+D12</f>
        <v>-12.450000000000006</v>
      </c>
    </row>
    <row r="13" spans="1:26" x14ac:dyDescent="0.25">
      <c r="A13" s="33" t="s">
        <v>69</v>
      </c>
      <c r="B13" s="34"/>
      <c r="C13" s="38">
        <f>C12-C14</f>
        <v>5.085</v>
      </c>
      <c r="D13" s="41">
        <f>D12-D14</f>
        <v>-23.445</v>
      </c>
      <c r="E13" s="41">
        <f>E12-E14</f>
        <v>138.006</v>
      </c>
      <c r="F13" s="66">
        <f>F12-F14</f>
        <v>150.24600000000001</v>
      </c>
      <c r="G13" s="68">
        <f t="shared" si="0"/>
        <v>150.24600000000001</v>
      </c>
      <c r="H13" s="41">
        <f t="shared" si="1"/>
        <v>-11.204999999999991</v>
      </c>
    </row>
    <row r="14" spans="1:26" x14ac:dyDescent="0.25">
      <c r="A14" s="178" t="s">
        <v>70</v>
      </c>
      <c r="B14" s="146"/>
      <c r="C14" s="38">
        <f>C12*10%</f>
        <v>0.56500000000000006</v>
      </c>
      <c r="D14" s="41">
        <f>D12*10%</f>
        <v>-2.6050000000000004</v>
      </c>
      <c r="E14" s="41">
        <f>E12*10%</f>
        <v>15.334000000000001</v>
      </c>
      <c r="F14" s="66">
        <f>F12*10%</f>
        <v>16.693999999999999</v>
      </c>
      <c r="G14" s="41">
        <f t="shared" si="0"/>
        <v>16.693999999999999</v>
      </c>
      <c r="H14" s="41">
        <f t="shared" si="1"/>
        <v>-1.2450000000000028</v>
      </c>
    </row>
    <row r="15" spans="1:26" ht="23.25" customHeight="1" x14ac:dyDescent="0.25">
      <c r="A15" s="179" t="s">
        <v>43</v>
      </c>
      <c r="B15" s="180"/>
      <c r="C15" s="37">
        <v>3.45</v>
      </c>
      <c r="D15" s="65">
        <v>-16.23</v>
      </c>
      <c r="E15" s="65">
        <v>93.63</v>
      </c>
      <c r="F15" s="66">
        <v>101.97</v>
      </c>
      <c r="G15" s="67">
        <f t="shared" si="0"/>
        <v>101.97</v>
      </c>
      <c r="H15" s="41">
        <f t="shared" si="1"/>
        <v>-7.889999999999997</v>
      </c>
    </row>
    <row r="16" spans="1:26" x14ac:dyDescent="0.25">
      <c r="A16" s="33" t="s">
        <v>69</v>
      </c>
      <c r="B16" s="34"/>
      <c r="C16" s="38">
        <f>C15-C17</f>
        <v>3.105</v>
      </c>
      <c r="D16" s="41">
        <f>D15-D17</f>
        <v>-14.606999999999999</v>
      </c>
      <c r="E16" s="41">
        <f>E15-E17</f>
        <v>84.266999999999996</v>
      </c>
      <c r="F16" s="66">
        <f>F15-F17</f>
        <v>91.772999999999996</v>
      </c>
      <c r="G16" s="68">
        <f t="shared" si="0"/>
        <v>91.772999999999996</v>
      </c>
      <c r="H16" s="41">
        <f t="shared" si="1"/>
        <v>-7.1009999999999991</v>
      </c>
      <c r="J16" s="44"/>
    </row>
    <row r="17" spans="1:8" ht="15" customHeight="1" x14ac:dyDescent="0.25">
      <c r="A17" s="178" t="s">
        <v>70</v>
      </c>
      <c r="B17" s="146"/>
      <c r="C17" s="38">
        <f>C15*10%</f>
        <v>0.34500000000000003</v>
      </c>
      <c r="D17" s="41">
        <f>D15*10%</f>
        <v>-1.6230000000000002</v>
      </c>
      <c r="E17" s="41">
        <f>E15*10%</f>
        <v>9.3629999999999995</v>
      </c>
      <c r="F17" s="66">
        <f>F15*10%</f>
        <v>10.197000000000001</v>
      </c>
      <c r="G17" s="41">
        <f t="shared" si="0"/>
        <v>10.197000000000001</v>
      </c>
      <c r="H17" s="41">
        <f t="shared" si="1"/>
        <v>-0.78899999999999881</v>
      </c>
    </row>
    <row r="18" spans="1:8" ht="12" customHeight="1" x14ac:dyDescent="0.25">
      <c r="A18" s="179" t="s">
        <v>54</v>
      </c>
      <c r="B18" s="180"/>
      <c r="C18" s="36">
        <v>2.37</v>
      </c>
      <c r="D18" s="65">
        <v>-10.81</v>
      </c>
      <c r="E18" s="65">
        <v>64.319999999999993</v>
      </c>
      <c r="F18" s="66">
        <v>70.040000000000006</v>
      </c>
      <c r="G18" s="67">
        <f t="shared" si="0"/>
        <v>70.040000000000006</v>
      </c>
      <c r="H18" s="41">
        <f t="shared" si="1"/>
        <v>-5.0899999999999874</v>
      </c>
    </row>
    <row r="19" spans="1:8" ht="13.5" customHeight="1" x14ac:dyDescent="0.25">
      <c r="A19" s="33" t="s">
        <v>69</v>
      </c>
      <c r="B19" s="34"/>
      <c r="C19" s="38">
        <f>C18-C20</f>
        <v>2.133</v>
      </c>
      <c r="D19" s="41">
        <f>D18-D20</f>
        <v>-9.729000000000001</v>
      </c>
      <c r="E19" s="41">
        <f>E18-E20</f>
        <v>57.887999999999991</v>
      </c>
      <c r="F19" s="66">
        <f>F18-F20</f>
        <v>63.036000000000001</v>
      </c>
      <c r="G19" s="68">
        <f t="shared" si="0"/>
        <v>63.036000000000001</v>
      </c>
      <c r="H19" s="41">
        <f t="shared" si="1"/>
        <v>-4.5809999999999906</v>
      </c>
    </row>
    <row r="20" spans="1:8" ht="12.75" customHeight="1" x14ac:dyDescent="0.25">
      <c r="A20" s="178" t="s">
        <v>70</v>
      </c>
      <c r="B20" s="146"/>
      <c r="C20" s="38">
        <f>C18*10%</f>
        <v>0.23700000000000002</v>
      </c>
      <c r="D20" s="41">
        <f>D18*10%</f>
        <v>-1.0810000000000002</v>
      </c>
      <c r="E20" s="41">
        <f>E18*10%</f>
        <v>6.4319999999999995</v>
      </c>
      <c r="F20" s="66">
        <f>F18*10%</f>
        <v>7.0040000000000013</v>
      </c>
      <c r="G20" s="41">
        <f t="shared" si="0"/>
        <v>7.0040000000000013</v>
      </c>
      <c r="H20" s="41">
        <f t="shared" si="1"/>
        <v>-0.50899999999999834</v>
      </c>
    </row>
    <row r="21" spans="1:8" x14ac:dyDescent="0.25">
      <c r="A21" s="179" t="s">
        <v>55</v>
      </c>
      <c r="B21" s="180"/>
      <c r="C21" s="39">
        <v>1.1100000000000001</v>
      </c>
      <c r="D21" s="41">
        <v>-5.03</v>
      </c>
      <c r="E21" s="41">
        <v>30.12</v>
      </c>
      <c r="F21" s="66">
        <v>32.799999999999997</v>
      </c>
      <c r="G21" s="69">
        <f t="shared" si="0"/>
        <v>32.799999999999997</v>
      </c>
      <c r="H21" s="41">
        <f t="shared" si="1"/>
        <v>-2.3500000000000041</v>
      </c>
    </row>
    <row r="22" spans="1:8" ht="14.25" customHeight="1" x14ac:dyDescent="0.25">
      <c r="A22" s="33" t="s">
        <v>69</v>
      </c>
      <c r="B22" s="34"/>
      <c r="C22" s="38">
        <f>C21-C23</f>
        <v>0.99900000000000011</v>
      </c>
      <c r="D22" s="41">
        <f>D21-D23</f>
        <v>-4.5270000000000001</v>
      </c>
      <c r="E22" s="41">
        <f>E21-E23</f>
        <v>27.108000000000001</v>
      </c>
      <c r="F22" s="66">
        <f>F21-F23</f>
        <v>29.519999999999996</v>
      </c>
      <c r="G22" s="68">
        <f t="shared" si="0"/>
        <v>29.519999999999996</v>
      </c>
      <c r="H22" s="41">
        <f t="shared" si="1"/>
        <v>-2.1150000000000047</v>
      </c>
    </row>
    <row r="23" spans="1:8" ht="14.25" customHeight="1" x14ac:dyDescent="0.25">
      <c r="A23" s="178" t="s">
        <v>70</v>
      </c>
      <c r="B23" s="146"/>
      <c r="C23" s="38">
        <f>C21*10%</f>
        <v>0.11100000000000002</v>
      </c>
      <c r="D23" s="41">
        <f>D21*10%</f>
        <v>-0.503</v>
      </c>
      <c r="E23" s="41">
        <f>E21*10%</f>
        <v>3.0120000000000005</v>
      </c>
      <c r="F23" s="66">
        <f>F21*10%</f>
        <v>3.28</v>
      </c>
      <c r="G23" s="41">
        <f t="shared" si="0"/>
        <v>3.28</v>
      </c>
      <c r="H23" s="41">
        <f t="shared" si="1"/>
        <v>-0.23500000000000065</v>
      </c>
    </row>
    <row r="24" spans="1:8" ht="14.25" customHeight="1" x14ac:dyDescent="0.25">
      <c r="A24" s="9" t="s">
        <v>44</v>
      </c>
      <c r="B24" s="35"/>
      <c r="C24" s="39">
        <v>4.3600000000000003</v>
      </c>
      <c r="D24" s="41">
        <v>-15.16</v>
      </c>
      <c r="E24" s="41">
        <v>117.52</v>
      </c>
      <c r="F24" s="66">
        <v>125.84</v>
      </c>
      <c r="G24" s="69">
        <f t="shared" si="0"/>
        <v>125.84</v>
      </c>
      <c r="H24" s="41">
        <f t="shared" si="1"/>
        <v>-6.8399999999999928</v>
      </c>
    </row>
    <row r="25" spans="1:8" ht="14.25" customHeight="1" x14ac:dyDescent="0.25">
      <c r="A25" s="33" t="s">
        <v>69</v>
      </c>
      <c r="B25" s="34"/>
      <c r="C25" s="38">
        <f>C24-C26</f>
        <v>3.9240000000000004</v>
      </c>
      <c r="D25" s="41">
        <f>D24-D26</f>
        <v>-13.644</v>
      </c>
      <c r="E25" s="41">
        <f>E24-E26</f>
        <v>105.768</v>
      </c>
      <c r="F25" s="66">
        <f>F24-F26</f>
        <v>113.256</v>
      </c>
      <c r="G25" s="68">
        <f t="shared" si="0"/>
        <v>113.256</v>
      </c>
      <c r="H25" s="41">
        <f t="shared" si="1"/>
        <v>-6.1560000000000006</v>
      </c>
    </row>
    <row r="26" spans="1:8" x14ac:dyDescent="0.25">
      <c r="A26" s="178" t="s">
        <v>70</v>
      </c>
      <c r="B26" s="146"/>
      <c r="C26" s="38">
        <f>C24*10%</f>
        <v>0.43600000000000005</v>
      </c>
      <c r="D26" s="41">
        <f>D24*10%</f>
        <v>-1.516</v>
      </c>
      <c r="E26" s="41">
        <f>E24*10%</f>
        <v>11.752000000000001</v>
      </c>
      <c r="F26" s="66">
        <f>F24*10%</f>
        <v>12.584000000000001</v>
      </c>
      <c r="G26" s="41">
        <f t="shared" si="0"/>
        <v>12.584000000000001</v>
      </c>
      <c r="H26" s="41">
        <f t="shared" si="1"/>
        <v>-0.68399999999999928</v>
      </c>
    </row>
    <row r="27" spans="1:8" ht="14.25" customHeight="1" x14ac:dyDescent="0.25">
      <c r="A27" s="185" t="s">
        <v>45</v>
      </c>
      <c r="B27" s="186"/>
      <c r="C27" s="139">
        <v>4.1900000000000004</v>
      </c>
      <c r="D27" s="141">
        <v>-17.43</v>
      </c>
      <c r="E27" s="141">
        <v>106.62</v>
      </c>
      <c r="F27" s="160">
        <v>116.33</v>
      </c>
      <c r="G27" s="158">
        <f t="shared" si="0"/>
        <v>116.33</v>
      </c>
      <c r="H27" s="41">
        <f t="shared" si="1"/>
        <v>-7.720000000000006</v>
      </c>
    </row>
    <row r="28" spans="1:8" ht="0.75" hidden="1" customHeight="1" x14ac:dyDescent="0.25">
      <c r="A28" s="187"/>
      <c r="B28" s="188"/>
      <c r="C28" s="140"/>
      <c r="D28" s="142"/>
      <c r="E28" s="142"/>
      <c r="F28" s="161"/>
      <c r="G28" s="159"/>
      <c r="H28" s="41"/>
    </row>
    <row r="29" spans="1:8" x14ac:dyDescent="0.25">
      <c r="A29" s="33" t="s">
        <v>69</v>
      </c>
      <c r="B29" s="34"/>
      <c r="C29" s="38">
        <f>C27-C30</f>
        <v>3.7710000000000004</v>
      </c>
      <c r="D29" s="41">
        <f>D27-D30</f>
        <v>-15.686999999999999</v>
      </c>
      <c r="E29" s="41">
        <f>E27-E30</f>
        <v>95.957999999999998</v>
      </c>
      <c r="F29" s="66">
        <f>F27-F30</f>
        <v>104.697</v>
      </c>
      <c r="G29" s="68">
        <f>F29</f>
        <v>104.697</v>
      </c>
      <c r="H29" s="41">
        <f>F29-E29+D29</f>
        <v>-6.9479999999999951</v>
      </c>
    </row>
    <row r="30" spans="1:8" x14ac:dyDescent="0.25">
      <c r="A30" s="178" t="s">
        <v>70</v>
      </c>
      <c r="B30" s="146"/>
      <c r="C30" s="38">
        <f>C27*10%</f>
        <v>0.41900000000000004</v>
      </c>
      <c r="D30" s="41">
        <f>D27*10%</f>
        <v>-1.7430000000000001</v>
      </c>
      <c r="E30" s="41">
        <f>E27*10%</f>
        <v>10.662000000000001</v>
      </c>
      <c r="F30" s="66">
        <f>F27*10%</f>
        <v>11.633000000000001</v>
      </c>
      <c r="G30" s="41">
        <f>F30</f>
        <v>11.633000000000001</v>
      </c>
      <c r="H30" s="41">
        <f>F30-E30+D30</f>
        <v>-0.77200000000000002</v>
      </c>
    </row>
    <row r="31" spans="1:8" s="93" customFormat="1" ht="8.25" customHeight="1" x14ac:dyDescent="0.25">
      <c r="A31" s="95"/>
      <c r="B31" s="96"/>
      <c r="C31" s="97"/>
      <c r="D31" s="98"/>
      <c r="E31" s="97"/>
      <c r="F31" s="97"/>
      <c r="G31" s="99"/>
      <c r="H31" s="66"/>
    </row>
    <row r="32" spans="1:8" s="4" customFormat="1" ht="11.25" customHeight="1" x14ac:dyDescent="0.25">
      <c r="A32" s="181" t="s">
        <v>46</v>
      </c>
      <c r="B32" s="167"/>
      <c r="C32" s="39">
        <v>7.8</v>
      </c>
      <c r="D32" s="72">
        <v>148.9</v>
      </c>
      <c r="E32" s="72">
        <v>208.7</v>
      </c>
      <c r="F32" s="72">
        <v>227.46</v>
      </c>
      <c r="G32" s="74">
        <f>G33+G34</f>
        <v>101.096</v>
      </c>
      <c r="H32" s="72">
        <f>F32-E32-G32+D32+F32</f>
        <v>294.024</v>
      </c>
    </row>
    <row r="33" spans="1:11" ht="15" customHeight="1" x14ac:dyDescent="0.25">
      <c r="A33" s="33" t="s">
        <v>72</v>
      </c>
      <c r="B33" s="34"/>
      <c r="C33" s="38">
        <f>C32-C34</f>
        <v>7.02</v>
      </c>
      <c r="D33" s="41">
        <v>150.41999999999999</v>
      </c>
      <c r="E33" s="41">
        <f>E32-E34</f>
        <v>187.82999999999998</v>
      </c>
      <c r="F33" s="66">
        <f>F32-F34</f>
        <v>204.714</v>
      </c>
      <c r="G33" s="68">
        <f>G59</f>
        <v>78.349999999999994</v>
      </c>
      <c r="H33" s="41">
        <f>F33-E33-G33+D33+F33</f>
        <v>293.66800000000001</v>
      </c>
    </row>
    <row r="34" spans="1:11" ht="13.5" customHeight="1" x14ac:dyDescent="0.25">
      <c r="A34" s="178" t="s">
        <v>70</v>
      </c>
      <c r="B34" s="146"/>
      <c r="C34" s="38">
        <f>C32*10%</f>
        <v>0.78</v>
      </c>
      <c r="D34" s="41">
        <v>-1.53</v>
      </c>
      <c r="E34" s="41">
        <f>E32*10%</f>
        <v>20.87</v>
      </c>
      <c r="F34" s="66">
        <f>F32*10%</f>
        <v>22.746000000000002</v>
      </c>
      <c r="G34" s="41">
        <f>F34</f>
        <v>22.746000000000002</v>
      </c>
      <c r="H34" s="41">
        <f>F34-E34-G34+D34+F34</f>
        <v>0.34600000000000009</v>
      </c>
    </row>
    <row r="35" spans="1:11" ht="9.75" customHeight="1" x14ac:dyDescent="0.25">
      <c r="A35" s="109"/>
      <c r="B35" s="108"/>
      <c r="C35" s="38"/>
      <c r="D35" s="41"/>
      <c r="E35" s="41"/>
      <c r="F35" s="66"/>
      <c r="G35" s="41"/>
      <c r="H35" s="41"/>
    </row>
    <row r="36" spans="1:11" s="4" customFormat="1" ht="12.75" customHeight="1" x14ac:dyDescent="0.25">
      <c r="A36" s="154" t="s">
        <v>132</v>
      </c>
      <c r="B36" s="155"/>
      <c r="C36" s="89"/>
      <c r="D36" s="88">
        <v>-1.69</v>
      </c>
      <c r="E36" s="89">
        <f>E38+E39+E40+E41</f>
        <v>32.559999999999995</v>
      </c>
      <c r="F36" s="89">
        <f t="shared" ref="F36:H36" si="2">F38+F39+F40+F41</f>
        <v>33.42</v>
      </c>
      <c r="G36" s="89">
        <f t="shared" si="2"/>
        <v>33.42</v>
      </c>
      <c r="H36" s="88">
        <f t="shared" si="2"/>
        <v>-0.83000000000000229</v>
      </c>
    </row>
    <row r="37" spans="1:11" ht="12.75" customHeight="1" x14ac:dyDescent="0.25">
      <c r="A37" s="107" t="s">
        <v>133</v>
      </c>
      <c r="B37" s="96"/>
      <c r="C37" s="97"/>
      <c r="D37" s="66"/>
      <c r="E37" s="97"/>
      <c r="F37" s="97"/>
      <c r="G37" s="106"/>
      <c r="H37" s="88"/>
    </row>
    <row r="38" spans="1:11" ht="12.75" customHeight="1" x14ac:dyDescent="0.25">
      <c r="A38" s="156" t="s">
        <v>134</v>
      </c>
      <c r="B38" s="157"/>
      <c r="C38" s="97"/>
      <c r="D38" s="66">
        <v>-0.09</v>
      </c>
      <c r="E38" s="97">
        <v>1.74</v>
      </c>
      <c r="F38" s="97">
        <v>1.78</v>
      </c>
      <c r="G38" s="106">
        <f>F38</f>
        <v>1.78</v>
      </c>
      <c r="H38" s="41">
        <f t="shared" ref="H38:H41" si="3">F38-E38-G38+D38+F38</f>
        <v>-5.0000000000000044E-2</v>
      </c>
    </row>
    <row r="39" spans="1:11" ht="12.75" customHeight="1" x14ac:dyDescent="0.25">
      <c r="A39" s="156" t="s">
        <v>135</v>
      </c>
      <c r="B39" s="157"/>
      <c r="C39" s="97"/>
      <c r="D39" s="66">
        <v>-0.5</v>
      </c>
      <c r="E39" s="97">
        <v>7.56</v>
      </c>
      <c r="F39" s="97">
        <v>7.92</v>
      </c>
      <c r="G39" s="106">
        <f t="shared" ref="G39:G41" si="4">F39</f>
        <v>7.92</v>
      </c>
      <c r="H39" s="41">
        <f t="shared" si="3"/>
        <v>-0.13999999999999879</v>
      </c>
    </row>
    <row r="40" spans="1:11" ht="12.75" customHeight="1" x14ac:dyDescent="0.25">
      <c r="A40" s="156" t="s">
        <v>136</v>
      </c>
      <c r="B40" s="157"/>
      <c r="C40" s="97"/>
      <c r="D40" s="66">
        <v>-1.03</v>
      </c>
      <c r="E40" s="97">
        <v>21.6</v>
      </c>
      <c r="F40" s="97">
        <v>22.04</v>
      </c>
      <c r="G40" s="106">
        <f t="shared" si="4"/>
        <v>22.04</v>
      </c>
      <c r="H40" s="41">
        <f t="shared" si="3"/>
        <v>-0.59000000000000341</v>
      </c>
    </row>
    <row r="41" spans="1:11" ht="12.75" customHeight="1" x14ac:dyDescent="0.25">
      <c r="A41" s="156" t="s">
        <v>137</v>
      </c>
      <c r="B41" s="157"/>
      <c r="C41" s="97"/>
      <c r="D41" s="66">
        <v>-7.0000000000000007E-2</v>
      </c>
      <c r="E41" s="97">
        <v>1.66</v>
      </c>
      <c r="F41" s="97">
        <v>1.68</v>
      </c>
      <c r="G41" s="106">
        <f t="shared" si="4"/>
        <v>1.68</v>
      </c>
      <c r="H41" s="41">
        <f t="shared" si="3"/>
        <v>-5.0000000000000044E-2</v>
      </c>
    </row>
    <row r="42" spans="1:11" s="93" customFormat="1" x14ac:dyDescent="0.25">
      <c r="A42" s="100" t="s">
        <v>117</v>
      </c>
      <c r="B42" s="101"/>
      <c r="C42" s="89"/>
      <c r="D42" s="88"/>
      <c r="E42" s="89">
        <f>E8+E32+E36</f>
        <v>806.81</v>
      </c>
      <c r="F42" s="89">
        <f t="shared" ref="F42" si="5">F8+F32+F36</f>
        <v>874.80000000000007</v>
      </c>
      <c r="G42" s="89">
        <f>G8+G32+G36</f>
        <v>748.43600000000004</v>
      </c>
      <c r="H42" s="88"/>
      <c r="I42" s="104"/>
      <c r="J42" s="104"/>
    </row>
    <row r="43" spans="1:11" s="93" customFormat="1" x14ac:dyDescent="0.25">
      <c r="A43" s="100" t="s">
        <v>118</v>
      </c>
      <c r="B43" s="101"/>
      <c r="C43" s="89"/>
      <c r="D43" s="102"/>
      <c r="E43" s="89"/>
      <c r="F43" s="89"/>
      <c r="G43" s="103"/>
      <c r="H43" s="88"/>
      <c r="I43" s="104"/>
      <c r="J43" s="104"/>
    </row>
    <row r="44" spans="1:11" ht="26.25" customHeight="1" x14ac:dyDescent="0.25">
      <c r="A44" s="150" t="s">
        <v>151</v>
      </c>
      <c r="B44" s="151"/>
      <c r="C44" s="73" t="s">
        <v>120</v>
      </c>
      <c r="D44" s="41">
        <v>7.45</v>
      </c>
      <c r="E44" s="41">
        <v>1.8</v>
      </c>
      <c r="F44" s="66">
        <v>1.8</v>
      </c>
      <c r="G44" s="69">
        <f>G45</f>
        <v>0.30600000000000005</v>
      </c>
      <c r="H44" s="72">
        <f>F44-E44-G44+D44+F44</f>
        <v>8.9440000000000008</v>
      </c>
      <c r="K44" t="s">
        <v>88</v>
      </c>
    </row>
    <row r="45" spans="1:11" s="77" customFormat="1" ht="11.25" customHeight="1" x14ac:dyDescent="0.25">
      <c r="A45" s="75" t="s">
        <v>73</v>
      </c>
      <c r="B45" s="76"/>
      <c r="C45" s="64"/>
      <c r="D45" s="84">
        <v>0</v>
      </c>
      <c r="E45" s="84">
        <f>E44*17%</f>
        <v>0.30600000000000005</v>
      </c>
      <c r="F45" s="84">
        <f>F44*17%</f>
        <v>0.30600000000000005</v>
      </c>
      <c r="G45" s="82">
        <f>F45</f>
        <v>0.30600000000000005</v>
      </c>
      <c r="H45" s="41">
        <f t="shared" ref="H45:H47" si="6">F45-E45-G45+D45+F45</f>
        <v>0</v>
      </c>
    </row>
    <row r="46" spans="1:11" ht="21.75" customHeight="1" x14ac:dyDescent="0.25">
      <c r="A46" s="150" t="s">
        <v>152</v>
      </c>
      <c r="B46" s="151"/>
      <c r="C46" s="73" t="s">
        <v>121</v>
      </c>
      <c r="D46" s="41">
        <v>13.72</v>
      </c>
      <c r="E46" s="41">
        <v>6.6</v>
      </c>
      <c r="F46" s="66">
        <v>6.6</v>
      </c>
      <c r="G46" s="69">
        <f>G47</f>
        <v>1.1220000000000001</v>
      </c>
      <c r="H46" s="72">
        <f t="shared" si="6"/>
        <v>19.198</v>
      </c>
      <c r="K46" t="s">
        <v>88</v>
      </c>
    </row>
    <row r="47" spans="1:11" s="77" customFormat="1" ht="12" customHeight="1" x14ac:dyDescent="0.25">
      <c r="A47" s="75" t="s">
        <v>73</v>
      </c>
      <c r="B47" s="76"/>
      <c r="C47" s="64"/>
      <c r="D47" s="84">
        <v>0.03</v>
      </c>
      <c r="E47" s="84">
        <f>E46*17%</f>
        <v>1.1220000000000001</v>
      </c>
      <c r="F47" s="85">
        <f>F46*17%</f>
        <v>1.1220000000000001</v>
      </c>
      <c r="G47" s="82">
        <f>F47</f>
        <v>1.1220000000000001</v>
      </c>
      <c r="H47" s="41">
        <f t="shared" si="6"/>
        <v>3.0000000000000027E-2</v>
      </c>
    </row>
    <row r="48" spans="1:11" s="93" customFormat="1" ht="10.5" customHeight="1" x14ac:dyDescent="0.25">
      <c r="A48" s="152" t="s">
        <v>119</v>
      </c>
      <c r="B48" s="153"/>
      <c r="C48" s="89"/>
      <c r="D48" s="102"/>
      <c r="E48" s="89">
        <f>E44+E46</f>
        <v>8.4</v>
      </c>
      <c r="F48" s="89">
        <f>F44+F46</f>
        <v>8.4</v>
      </c>
      <c r="G48" s="89">
        <f>G44+G46</f>
        <v>1.4280000000000002</v>
      </c>
      <c r="H48" s="88"/>
    </row>
    <row r="49" spans="1:26" s="93" customFormat="1" ht="12.75" customHeight="1" x14ac:dyDescent="0.25">
      <c r="A49" s="152" t="s">
        <v>126</v>
      </c>
      <c r="B49" s="153"/>
      <c r="C49" s="89"/>
      <c r="D49" s="102"/>
      <c r="E49" s="89">
        <f>E42+E48</f>
        <v>815.20999999999992</v>
      </c>
      <c r="F49" s="89">
        <f t="shared" ref="F49:G49" si="7">F42+F48</f>
        <v>883.2</v>
      </c>
      <c r="G49" s="89">
        <f t="shared" si="7"/>
        <v>749.86400000000003</v>
      </c>
      <c r="H49" s="88"/>
    </row>
    <row r="50" spans="1:26" s="93" customFormat="1" ht="10.5" customHeight="1" x14ac:dyDescent="0.25">
      <c r="A50" s="152" t="s">
        <v>127</v>
      </c>
      <c r="B50" s="153"/>
      <c r="C50" s="89"/>
      <c r="D50" s="88">
        <f>D3</f>
        <v>77.679999999999978</v>
      </c>
      <c r="E50" s="89"/>
      <c r="F50" s="89"/>
      <c r="G50" s="89"/>
      <c r="H50" s="88">
        <f>F49-E49+D50+F49-G49+0.01</f>
        <v>279.01600000000008</v>
      </c>
    </row>
    <row r="51" spans="1:26" s="93" customFormat="1" ht="21.75" customHeight="1" x14ac:dyDescent="0.25">
      <c r="A51" s="149" t="s">
        <v>144</v>
      </c>
      <c r="B51" s="149"/>
      <c r="C51" s="86"/>
      <c r="D51" s="87"/>
      <c r="E51" s="88"/>
      <c r="F51" s="89"/>
      <c r="G51" s="89"/>
      <c r="H51" s="90">
        <f>H52+H53</f>
        <v>279.01600000000013</v>
      </c>
      <c r="I51" s="105"/>
      <c r="J51" s="105"/>
      <c r="K51" s="92"/>
      <c r="L51" s="92"/>
      <c r="M51" s="92"/>
      <c r="N51" s="92"/>
      <c r="O51" s="92"/>
      <c r="P51" s="92"/>
      <c r="Q51" s="92"/>
      <c r="R51" s="92"/>
      <c r="S51" s="92"/>
      <c r="T51" s="92"/>
      <c r="U51" s="92"/>
      <c r="V51" s="92"/>
      <c r="W51" s="92"/>
      <c r="X51" s="92"/>
      <c r="Y51" s="92"/>
      <c r="Z51" s="92"/>
    </row>
    <row r="52" spans="1:26" s="93" customFormat="1" ht="15" customHeight="1" x14ac:dyDescent="0.25">
      <c r="A52" s="149" t="s">
        <v>124</v>
      </c>
      <c r="B52" s="162"/>
      <c r="C52" s="86"/>
      <c r="D52" s="86"/>
      <c r="E52" s="88"/>
      <c r="F52" s="89"/>
      <c r="G52" s="89"/>
      <c r="H52" s="90">
        <f>H32+H44+H46</f>
        <v>322.166</v>
      </c>
      <c r="I52" s="92"/>
      <c r="J52" s="105"/>
      <c r="K52" s="92"/>
      <c r="L52" s="92"/>
      <c r="M52" s="92"/>
      <c r="N52" s="92"/>
      <c r="O52" s="92"/>
      <c r="P52" s="92"/>
      <c r="Q52" s="92"/>
      <c r="R52" s="92"/>
      <c r="S52" s="92"/>
      <c r="T52" s="92"/>
      <c r="U52" s="92"/>
      <c r="V52" s="92"/>
      <c r="W52" s="92"/>
      <c r="X52" s="92"/>
      <c r="Y52" s="92"/>
      <c r="Z52" s="92"/>
    </row>
    <row r="53" spans="1:26" s="93" customFormat="1" ht="15" customHeight="1" x14ac:dyDescent="0.25">
      <c r="A53" s="147" t="s">
        <v>125</v>
      </c>
      <c r="B53" s="148"/>
      <c r="C53" s="86"/>
      <c r="D53" s="86"/>
      <c r="E53" s="88"/>
      <c r="F53" s="89"/>
      <c r="G53" s="89"/>
      <c r="H53" s="90">
        <f>H8+H36</f>
        <v>-43.149999999999885</v>
      </c>
      <c r="I53" s="92"/>
      <c r="J53" s="92"/>
      <c r="K53" s="92"/>
      <c r="L53" s="92"/>
      <c r="M53" s="92"/>
      <c r="N53" s="92"/>
      <c r="O53" s="92"/>
      <c r="P53" s="92"/>
      <c r="Q53" s="92"/>
      <c r="R53" s="92"/>
      <c r="S53" s="92"/>
      <c r="T53" s="92"/>
      <c r="U53" s="92"/>
      <c r="V53" s="92"/>
      <c r="W53" s="92"/>
      <c r="X53" s="92"/>
      <c r="Y53" s="92"/>
      <c r="Z53" s="92"/>
    </row>
    <row r="54" spans="1:26" ht="24.75" customHeight="1" x14ac:dyDescent="0.25">
      <c r="A54" s="168"/>
      <c r="B54" s="169"/>
      <c r="C54" s="169"/>
      <c r="D54" s="169"/>
      <c r="E54" s="169"/>
      <c r="F54" s="169"/>
      <c r="G54" s="169"/>
      <c r="H54" s="169"/>
    </row>
    <row r="55" spans="1:26" ht="14.25" customHeight="1" x14ac:dyDescent="0.25">
      <c r="A55" s="19" t="s">
        <v>147</v>
      </c>
      <c r="D55" s="20"/>
      <c r="E55" s="42"/>
      <c r="F55" s="51"/>
      <c r="G55" s="42"/>
    </row>
    <row r="56" spans="1:26" ht="24" customHeight="1" x14ac:dyDescent="0.25">
      <c r="A56" s="145" t="s">
        <v>57</v>
      </c>
      <c r="B56" s="146"/>
      <c r="C56" s="146"/>
      <c r="D56" s="129"/>
      <c r="E56" s="28" t="s">
        <v>58</v>
      </c>
      <c r="F56" s="52" t="s">
        <v>146</v>
      </c>
      <c r="G56" s="110" t="s">
        <v>60</v>
      </c>
      <c r="H56" s="7" t="s">
        <v>128</v>
      </c>
    </row>
    <row r="57" spans="1:26" ht="24.75" customHeight="1" x14ac:dyDescent="0.25">
      <c r="A57" s="170" t="s">
        <v>145</v>
      </c>
      <c r="B57" s="171"/>
      <c r="C57" s="171"/>
      <c r="D57" s="151"/>
      <c r="E57" s="29">
        <v>43191</v>
      </c>
      <c r="F57" s="52" t="s">
        <v>122</v>
      </c>
      <c r="G57" s="30">
        <v>0.61</v>
      </c>
      <c r="H57" s="111" t="s">
        <v>129</v>
      </c>
    </row>
    <row r="58" spans="1:26" ht="16.5" customHeight="1" x14ac:dyDescent="0.25">
      <c r="A58" s="172" t="s">
        <v>153</v>
      </c>
      <c r="B58" s="173"/>
      <c r="C58" s="173"/>
      <c r="D58" s="174"/>
      <c r="E58" s="29">
        <v>43282</v>
      </c>
      <c r="F58" s="52" t="s">
        <v>154</v>
      </c>
      <c r="G58" s="30">
        <v>77.739999999999995</v>
      </c>
      <c r="H58" s="16" t="s">
        <v>155</v>
      </c>
    </row>
    <row r="59" spans="1:26" s="4" customFormat="1" ht="13.5" customHeight="1" x14ac:dyDescent="0.25">
      <c r="A59" s="165" t="s">
        <v>7</v>
      </c>
      <c r="B59" s="166"/>
      <c r="C59" s="166"/>
      <c r="D59" s="167"/>
      <c r="E59" s="78"/>
      <c r="F59" s="79"/>
      <c r="G59" s="80">
        <f>SUM(G57:G58)</f>
        <v>78.349999999999994</v>
      </c>
      <c r="H59" s="83"/>
    </row>
    <row r="60" spans="1:26" s="4" customFormat="1" ht="13.5" customHeight="1" x14ac:dyDescent="0.25">
      <c r="A60" s="112"/>
      <c r="B60" s="113"/>
      <c r="C60" s="113"/>
      <c r="D60" s="113"/>
      <c r="E60" s="114"/>
      <c r="F60" s="115"/>
      <c r="G60" s="116"/>
      <c r="H60" s="117"/>
    </row>
    <row r="61" spans="1:26" s="4" customFormat="1" ht="13.5" customHeight="1" x14ac:dyDescent="0.25">
      <c r="A61" s="112"/>
      <c r="B61" s="113"/>
      <c r="C61" s="113"/>
      <c r="D61" s="113"/>
      <c r="E61" s="114"/>
      <c r="F61" s="115"/>
      <c r="G61" s="116"/>
      <c r="H61" s="117"/>
    </row>
    <row r="62" spans="1:26" x14ac:dyDescent="0.25">
      <c r="A62" s="19" t="s">
        <v>47</v>
      </c>
      <c r="D62" s="20"/>
      <c r="E62" s="42"/>
      <c r="F62" s="51"/>
      <c r="G62" s="42"/>
    </row>
    <row r="63" spans="1:26" x14ac:dyDescent="0.25">
      <c r="A63" s="19" t="s">
        <v>48</v>
      </c>
      <c r="D63" s="20"/>
      <c r="E63" s="42"/>
      <c r="F63" s="51"/>
      <c r="G63" s="42"/>
    </row>
    <row r="64" spans="1:26" ht="23.25" customHeight="1" x14ac:dyDescent="0.25">
      <c r="A64" s="145" t="s">
        <v>61</v>
      </c>
      <c r="B64" s="146"/>
      <c r="C64" s="146"/>
      <c r="D64" s="146"/>
      <c r="E64" s="129"/>
      <c r="F64" s="52" t="s">
        <v>59</v>
      </c>
      <c r="G64" s="143" t="s">
        <v>156</v>
      </c>
      <c r="H64" s="144"/>
    </row>
    <row r="65" spans="1:8" x14ac:dyDescent="0.25">
      <c r="A65" s="145" t="s">
        <v>87</v>
      </c>
      <c r="B65" s="146"/>
      <c r="C65" s="146"/>
      <c r="D65" s="146"/>
      <c r="E65" s="129"/>
      <c r="F65" s="52">
        <v>3</v>
      </c>
      <c r="G65" s="143">
        <v>0.73</v>
      </c>
      <c r="H65" s="144"/>
    </row>
    <row r="66" spans="1:8" x14ac:dyDescent="0.25">
      <c r="A66" s="118"/>
      <c r="B66" s="119"/>
      <c r="C66" s="119"/>
      <c r="D66" s="119"/>
      <c r="E66" s="119"/>
      <c r="F66" s="120"/>
      <c r="G66" s="121"/>
    </row>
    <row r="67" spans="1:8" x14ac:dyDescent="0.25">
      <c r="A67" s="20"/>
      <c r="D67" s="20"/>
      <c r="E67" s="42"/>
      <c r="F67" s="51"/>
      <c r="G67" s="42"/>
    </row>
    <row r="68" spans="1:8" x14ac:dyDescent="0.25">
      <c r="A68" s="4" t="s">
        <v>148</v>
      </c>
    </row>
    <row r="69" spans="1:8" x14ac:dyDescent="0.25">
      <c r="A69" s="19" t="s">
        <v>149</v>
      </c>
      <c r="B69" s="43"/>
      <c r="C69" s="63"/>
      <c r="D69" s="19"/>
    </row>
    <row r="70" spans="1:8" ht="44.25" customHeight="1" x14ac:dyDescent="0.25">
      <c r="A70" s="163" t="s">
        <v>157</v>
      </c>
      <c r="B70" s="163"/>
      <c r="C70" s="163"/>
      <c r="D70" s="163"/>
      <c r="E70" s="163"/>
      <c r="F70" s="163"/>
      <c r="G70" s="163"/>
      <c r="H70" s="164"/>
    </row>
    <row r="72" spans="1:8" x14ac:dyDescent="0.25">
      <c r="A72" t="s">
        <v>76</v>
      </c>
      <c r="E72" s="31" t="s">
        <v>77</v>
      </c>
    </row>
    <row r="73" spans="1:8" x14ac:dyDescent="0.25">
      <c r="A73" t="s">
        <v>78</v>
      </c>
    </row>
    <row r="74" spans="1:8" x14ac:dyDescent="0.25">
      <c r="A74" t="s">
        <v>79</v>
      </c>
    </row>
    <row r="76" spans="1:8" x14ac:dyDescent="0.25">
      <c r="A76" s="17" t="s">
        <v>80</v>
      </c>
    </row>
    <row r="77" spans="1:8" ht="12.75" customHeight="1" x14ac:dyDescent="0.25">
      <c r="A77" s="17" t="s">
        <v>81</v>
      </c>
      <c r="C77" s="40" t="s">
        <v>24</v>
      </c>
    </row>
    <row r="78" spans="1:8" ht="12" customHeight="1" x14ac:dyDescent="0.25">
      <c r="A78" s="17" t="s">
        <v>82</v>
      </c>
      <c r="C78" s="40" t="s">
        <v>83</v>
      </c>
    </row>
    <row r="79" spans="1:8" ht="11.25" customHeight="1" x14ac:dyDescent="0.25">
      <c r="A79" s="17" t="s">
        <v>84</v>
      </c>
      <c r="C79" s="40" t="s">
        <v>85</v>
      </c>
    </row>
  </sheetData>
  <mergeCells count="49">
    <mergeCell ref="A18:B18"/>
    <mergeCell ref="A26:B26"/>
    <mergeCell ref="A27:B28"/>
    <mergeCell ref="A39:B39"/>
    <mergeCell ref="A40:B40"/>
    <mergeCell ref="A30:B30"/>
    <mergeCell ref="A32:B32"/>
    <mergeCell ref="A34:B34"/>
    <mergeCell ref="A20:B20"/>
    <mergeCell ref="A23:B23"/>
    <mergeCell ref="A21:B21"/>
    <mergeCell ref="A3:B3"/>
    <mergeCell ref="A6:H6"/>
    <mergeCell ref="A14:B14"/>
    <mergeCell ref="A15:B15"/>
    <mergeCell ref="A17:B17"/>
    <mergeCell ref="A7:B7"/>
    <mergeCell ref="A8:B8"/>
    <mergeCell ref="A10:B10"/>
    <mergeCell ref="A11:H11"/>
    <mergeCell ref="A12:B12"/>
    <mergeCell ref="A4:B4"/>
    <mergeCell ref="A5:B5"/>
    <mergeCell ref="A49:B49"/>
    <mergeCell ref="A50:B50"/>
    <mergeCell ref="A52:B52"/>
    <mergeCell ref="A41:B41"/>
    <mergeCell ref="A70:H70"/>
    <mergeCell ref="A59:D59"/>
    <mergeCell ref="A54:H54"/>
    <mergeCell ref="A56:D56"/>
    <mergeCell ref="A57:D57"/>
    <mergeCell ref="A58:D58"/>
    <mergeCell ref="C27:C28"/>
    <mergeCell ref="D27:D28"/>
    <mergeCell ref="E27:E28"/>
    <mergeCell ref="G64:H64"/>
    <mergeCell ref="G65:H65"/>
    <mergeCell ref="A65:E65"/>
    <mergeCell ref="A64:E64"/>
    <mergeCell ref="A53:B53"/>
    <mergeCell ref="A51:B51"/>
    <mergeCell ref="A44:B44"/>
    <mergeCell ref="A48:B48"/>
    <mergeCell ref="A46:B46"/>
    <mergeCell ref="A36:B36"/>
    <mergeCell ref="A38:B38"/>
    <mergeCell ref="G27:G28"/>
    <mergeCell ref="F27:F28"/>
  </mergeCells>
  <pageMargins left="0.7" right="0.7" top="0.75" bottom="0.75" header="0.3" footer="0.3"/>
  <pageSetup paperSize="9" scale="34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УК</vt:lpstr>
      <vt:lpstr>Лист2</vt:lpstr>
    </vt:vector>
  </TitlesOfParts>
  <Company>Krokoz™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PO-L</dc:creator>
  <cp:lastModifiedBy>Алексей</cp:lastModifiedBy>
  <cp:lastPrinted>2019-02-20T00:50:21Z</cp:lastPrinted>
  <dcterms:created xsi:type="dcterms:W3CDTF">2013-02-18T04:38:06Z</dcterms:created>
  <dcterms:modified xsi:type="dcterms:W3CDTF">2019-02-24T22:25:10Z</dcterms:modified>
</cp:coreProperties>
</file>