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 activeTab="1"/>
  </bookViews>
  <sheets>
    <sheet name="УК" sheetId="1" r:id="rId1"/>
    <sheet name="Лист2" sheetId="8" r:id="rId2"/>
  </sheets>
  <calcPr calcId="125725"/>
</workbook>
</file>

<file path=xl/calcChain.xml><?xml version="1.0" encoding="utf-8"?>
<calcChain xmlns="http://schemas.openxmlformats.org/spreadsheetml/2006/main">
  <c r="H40" i="8"/>
  <c r="H39"/>
  <c r="H38"/>
  <c r="H37"/>
  <c r="G35"/>
  <c r="F35"/>
  <c r="E35"/>
  <c r="F32"/>
  <c r="F34" s="1"/>
  <c r="G34" s="1"/>
  <c r="E32"/>
  <c r="E34" s="1"/>
  <c r="E33" s="1"/>
  <c r="F24"/>
  <c r="F26" s="1"/>
  <c r="E24"/>
  <c r="D3"/>
  <c r="D49" s="1"/>
  <c r="G59"/>
  <c r="F47"/>
  <c r="E47"/>
  <c r="F44"/>
  <c r="G44" s="1"/>
  <c r="F46"/>
  <c r="G46" s="1"/>
  <c r="G45" s="1"/>
  <c r="H45" s="1"/>
  <c r="E46"/>
  <c r="E44"/>
  <c r="D26"/>
  <c r="D25" s="1"/>
  <c r="C34"/>
  <c r="C33" s="1"/>
  <c r="C26"/>
  <c r="C25" s="1"/>
  <c r="C23"/>
  <c r="C22" s="1"/>
  <c r="C20"/>
  <c r="C19" s="1"/>
  <c r="C17"/>
  <c r="C16" s="1"/>
  <c r="D30"/>
  <c r="D29" s="1"/>
  <c r="F30"/>
  <c r="G30" s="1"/>
  <c r="E30"/>
  <c r="H27"/>
  <c r="D23"/>
  <c r="D22" s="1"/>
  <c r="F23"/>
  <c r="F22" s="1"/>
  <c r="G22" s="1"/>
  <c r="E23"/>
  <c r="E22" s="1"/>
  <c r="H21"/>
  <c r="D20"/>
  <c r="D19" s="1"/>
  <c r="F20"/>
  <c r="G20" s="1"/>
  <c r="E20"/>
  <c r="E19" s="1"/>
  <c r="H18"/>
  <c r="D17"/>
  <c r="D16" s="1"/>
  <c r="F17"/>
  <c r="E17"/>
  <c r="E16" s="1"/>
  <c r="F16"/>
  <c r="H15"/>
  <c r="D14"/>
  <c r="D13" s="1"/>
  <c r="F14"/>
  <c r="F13" s="1"/>
  <c r="E14"/>
  <c r="E13" s="1"/>
  <c r="H12"/>
  <c r="G27"/>
  <c r="G21"/>
  <c r="G18"/>
  <c r="G15"/>
  <c r="G12"/>
  <c r="D10"/>
  <c r="D9" s="1"/>
  <c r="C30"/>
  <c r="C29" s="1"/>
  <c r="C14"/>
  <c r="C13" s="1"/>
  <c r="C10"/>
  <c r="C9" s="1"/>
  <c r="H35" l="1"/>
  <c r="F29"/>
  <c r="G29" s="1"/>
  <c r="G23"/>
  <c r="H13"/>
  <c r="H14"/>
  <c r="G14"/>
  <c r="F19"/>
  <c r="G19" s="1"/>
  <c r="H30"/>
  <c r="G26"/>
  <c r="F25"/>
  <c r="G25" s="1"/>
  <c r="F8"/>
  <c r="G24"/>
  <c r="E26"/>
  <c r="E25" s="1"/>
  <c r="H24"/>
  <c r="H23"/>
  <c r="G13"/>
  <c r="H26"/>
  <c r="H22"/>
  <c r="H16"/>
  <c r="H17"/>
  <c r="H34"/>
  <c r="G43"/>
  <c r="H44"/>
  <c r="E29"/>
  <c r="G32"/>
  <c r="H32" s="1"/>
  <c r="F33"/>
  <c r="H33" s="1"/>
  <c r="G17"/>
  <c r="H20"/>
  <c r="H46"/>
  <c r="E8"/>
  <c r="E41" s="1"/>
  <c r="G16"/>
  <c r="H25" l="1"/>
  <c r="G8"/>
  <c r="G41" s="1"/>
  <c r="F41"/>
  <c r="H29"/>
  <c r="H19"/>
  <c r="H8"/>
  <c r="H52" s="1"/>
  <c r="F48"/>
  <c r="F10"/>
  <c r="G10" s="1"/>
  <c r="E48"/>
  <c r="E10"/>
  <c r="E9" s="1"/>
  <c r="H43"/>
  <c r="H51" s="1"/>
  <c r="G47"/>
  <c r="H50" l="1"/>
  <c r="F9"/>
  <c r="H9" s="1"/>
  <c r="H10"/>
  <c r="G48"/>
  <c r="H49" s="1"/>
  <c r="G9" l="1"/>
</calcChain>
</file>

<file path=xl/comments1.xml><?xml version="1.0" encoding="utf-8"?>
<comments xmlns="http://schemas.openxmlformats.org/spreadsheetml/2006/main">
  <authors>
    <author>BuhFN</author>
  </authors>
  <commentList>
    <comment ref="C46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нет договора</t>
        </r>
      </text>
    </comment>
  </commentList>
</comments>
</file>

<file path=xl/comments2.xml><?xml version="1.0" encoding="utf-8"?>
<comments xmlns="http://schemas.openxmlformats.org/spreadsheetml/2006/main">
  <authors>
    <author>BuhFN</author>
  </authors>
  <commentList>
    <comment ref="C45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оборудование установлено с 01.10.2014г. 350 р.в мес.(3 мес 14г.)
+200 руб. в мес. 17г.</t>
        </r>
      </text>
    </comment>
  </commentList>
</comments>
</file>

<file path=xl/sharedStrings.xml><?xml version="1.0" encoding="utf-8"?>
<sst xmlns="http://schemas.openxmlformats.org/spreadsheetml/2006/main" count="198" uniqueCount="171">
  <si>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</si>
  <si>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</si>
  <si>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</si>
  <si>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</si>
  <si>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</si>
  <si>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</si>
  <si>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</si>
  <si>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</si>
  <si>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</si>
  <si>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</si>
  <si>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</si>
  <si>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</si>
  <si>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</si>
  <si>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</si>
  <si>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</si>
  <si>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</si>
  <si>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</si>
  <si>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</si>
  <si>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</si>
  <si>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</si>
  <si>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</si>
  <si>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</si>
  <si>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</si>
  <si>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</si>
  <si>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</si>
  <si>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</si>
  <si>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</si>
  <si>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</si>
  <si>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</si>
  <si>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</si>
  <si>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</si>
  <si>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</si>
  <si>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</si>
  <si>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</si>
  <si>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</si>
  <si>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</si>
  <si>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</si>
  <si>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</si>
  <si>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</si>
  <si>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</si>
  <si>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</si>
  <si>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</si>
  <si>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</si>
  <si>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</si>
  <si>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</si>
  <si>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</si>
  <si>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</si>
  <si>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</si>
  <si>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</si>
  <si>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</si>
  <si>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</si>
  <si>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</si>
  <si>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</si>
  <si>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</si>
  <si>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</si>
  <si>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</si>
  <si>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</si>
  <si>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</si>
  <si>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</si>
  <si>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</si>
  <si>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</si>
  <si>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</si>
  <si>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</si>
  <si>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</si>
  <si>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</si>
  <si>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</si>
  <si>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</si>
  <si>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</si>
  <si>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</si>
  <si>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</si>
  <si>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</si>
  <si>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</si>
  <si>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</si>
  <si>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</si>
  <si>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</si>
  <si>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</si>
  <si>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</si>
  <si>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</si>
  <si>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</si>
  <si>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</si>
  <si>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</si>
  <si>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</si>
  <si>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</si>
  <si>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</si>
  <si>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</si>
  <si>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</si>
  <si>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</si>
  <si>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</si>
  <si>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</si>
  <si>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</si>
  <si>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</si>
  <si>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</si>
  <si>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</si>
  <si>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</si>
  <si>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техническое обслуживание лифтов</t>
  </si>
  <si>
    <t xml:space="preserve"> 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</si>
  <si>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</si>
  <si>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</si>
  <si>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</si>
  <si>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</si>
  <si>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</si>
  <si>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</si>
  <si>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</si>
  <si>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</si>
  <si>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</si>
  <si>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</si>
  <si>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</si>
  <si>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</si>
  <si>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</si>
  <si>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</si>
  <si>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</si>
  <si>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 191</t>
  </si>
  <si>
    <t xml:space="preserve">                                              ул. Светланская</t>
  </si>
  <si>
    <t>ООО " Чистый двор"</t>
  </si>
  <si>
    <t>ООО "Эра"</t>
  </si>
  <si>
    <t>ул. Тунгусская,8</t>
  </si>
  <si>
    <t>2-265-897</t>
  </si>
  <si>
    <t>1973 год</t>
  </si>
  <si>
    <t>9 этажей</t>
  </si>
  <si>
    <t>1 подъезд</t>
  </si>
  <si>
    <t>1 лифт</t>
  </si>
  <si>
    <t>1 м/провод</t>
  </si>
  <si>
    <t>01.05.2008г.</t>
  </si>
  <si>
    <t>Количество проживающих</t>
  </si>
  <si>
    <t>ИТОГО ПО ДОМУ:</t>
  </si>
  <si>
    <t>ПРОЧИЕ УСЛУГИ:</t>
  </si>
  <si>
    <t>ИТОГО ПО ПРОЧИМ УСЛУГАМ:</t>
  </si>
  <si>
    <t>Примечание: Указанный тариф действует с 01.05.2014г. Согласно постановлению №1520 от 21.11.2005г. В редакции постановлений №3811 от 26.12.2014г. И № 3294 от 18.03.2014г.</t>
  </si>
  <si>
    <t>тариф в руб на 1 кв.м.</t>
  </si>
  <si>
    <t>3. Реклама в лифтах, исполн. ООО Правильный формат</t>
  </si>
  <si>
    <t>150 руб в мес</t>
  </si>
  <si>
    <t>4.Коммуникации на общедомовом имуществе, исполн. ОАО Ростелеком</t>
  </si>
  <si>
    <t>350 руб в мес</t>
  </si>
  <si>
    <t>апрель</t>
  </si>
  <si>
    <t>1 шт.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</si>
  <si>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</si>
  <si>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</si>
  <si>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</si>
  <si>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</si>
  <si>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</si>
  <si>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исполн-ль</t>
  </si>
  <si>
    <t>ОСАО Ресо-Гарантия</t>
  </si>
  <si>
    <t>2 288,9 м2</t>
  </si>
  <si>
    <t>сум сниж-я,т/руб</t>
  </si>
  <si>
    <t>ООО " Восток Мегаполис"</t>
  </si>
  <si>
    <t>247,6 м2</t>
  </si>
  <si>
    <t>0 м2</t>
  </si>
  <si>
    <t>Эра</t>
  </si>
  <si>
    <t xml:space="preserve">                       Отчет ООО "Управляющей компании Ленинского района"  за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</si>
  <si>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</si>
  <si>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начало 01.01. 2017г.</t>
  </si>
  <si>
    <t>1.Отчет об исполнении договора управления за 2017 г.(тыс.р.)</t>
  </si>
  <si>
    <t>переходящие остатки д/ср-в на конец 2017г.</t>
  </si>
  <si>
    <t>3. Перечень работ, выполненных по статье " текущий ремонт"  в 2017 году.</t>
  </si>
  <si>
    <t>План по статье "текущий ремонт" на 2018 год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</si>
  <si>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</si>
  <si>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</si>
  <si>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</si>
  <si>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</si>
  <si>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</si>
  <si>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</si>
  <si>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обязательное страхование лифтов, исполн.  Полис 111 № 0101276742</t>
  </si>
  <si>
    <t>Ремонт ковша мусоропровода</t>
  </si>
  <si>
    <t>декабрь</t>
  </si>
  <si>
    <t>Ландшафт</t>
  </si>
  <si>
    <t>Аварийная замена стояков ХГВС кв.36,42,58,54</t>
  </si>
  <si>
    <t>ноябрь</t>
  </si>
  <si>
    <t>35 п.м.</t>
  </si>
  <si>
    <t>Светланская, 191</t>
  </si>
  <si>
    <t>Управляющая компания предлагает: Ремонт кровли. Собственникам необходимо предоставить  протокол общего собрания о проведении предложенных, или иных необходимых работ. При недостаточности средств, выполнение работ возможно за счет дополнительного их сбора.</t>
  </si>
  <si>
    <t xml:space="preserve">ИСХ   486  / 03      от   "  12   "   марта    2018г.             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</si>
</sst>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0" fillId="0" borderId="0" xfId="0" applyNumberFormat="1"/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3" fillId="0" borderId="1" xfId="0" applyFont="1" applyFill="1" applyBorder="1"/>
    <xf numFmtId="0" fontId="14" fillId="0" borderId="1" xfId="0" applyFont="1" applyBorder="1" applyAlignment="1"/>
    <xf numFmtId="0" fontId="14" fillId="0" borderId="1" xfId="0" applyFont="1" applyBorder="1"/>
    <xf numFmtId="0" fontId="14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9" fillId="0" borderId="1" xfId="0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9" fillId="0" borderId="2" xfId="0" applyNumberFormat="1" applyFont="1" applyBorder="1" applyAlignment="1">
      <alignment horizontal="center"/>
    </xf>
    <xf numFmtId="0" fontId="3" fillId="0" borderId="4" xfId="0" applyFont="1" applyBorder="1" applyAlignment="1"/>
    <xf numFmtId="0" fontId="3" fillId="0" borderId="10" xfId="0" applyFont="1" applyBorder="1" applyAlignment="1"/>
    <xf numFmtId="0" fontId="0" fillId="0" borderId="0" xfId="0" applyAlignment="1"/>
    <xf numFmtId="17" fontId="12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2" fontId="3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2" fontId="0" fillId="2" borderId="0" xfId="0" applyNumberFormat="1" applyFill="1" applyBorder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2" xfId="0" applyFont="1" applyFill="1" applyBorder="1" applyAlignment="1"/>
    <xf numFmtId="0" fontId="4" fillId="0" borderId="8" xfId="0" applyFont="1" applyBorder="1" applyAlignment="1"/>
    <xf numFmtId="164" fontId="3" fillId="0" borderId="2" xfId="0" applyNumberFormat="1" applyFont="1" applyBorder="1" applyAlignment="1">
      <alignment horizontal="center"/>
    </xf>
    <xf numFmtId="0" fontId="0" fillId="0" borderId="8" xfId="0" applyBorder="1" applyAlignment="1"/>
    <xf numFmtId="0" fontId="17" fillId="0" borderId="2" xfId="0" applyNumberFormat="1" applyFont="1" applyBorder="1" applyAlignment="1">
      <alignment horizontal="center"/>
    </xf>
    <xf numFmtId="0" fontId="17" fillId="0" borderId="8" xfId="0" applyNumberFormat="1" applyFont="1" applyBorder="1" applyAlignment="1"/>
    <xf numFmtId="0" fontId="6" fillId="0" borderId="2" xfId="0" applyFont="1" applyBorder="1" applyAlignment="1"/>
    <xf numFmtId="0" fontId="12" fillId="0" borderId="2" xfId="0" applyFont="1" applyBorder="1" applyAlignment="1"/>
    <xf numFmtId="0" fontId="4" fillId="0" borderId="7" xfId="0" applyFont="1" applyBorder="1" applyAlignment="1"/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164" fontId="9" fillId="0" borderId="5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9" fillId="2" borderId="7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2" fontId="3" fillId="0" borderId="4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2" borderId="8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opLeftCell="A31" workbookViewId="0">
      <selection activeCell="F9" sqref="F9"/>
    </sheetView>
  </sheetViews>
  <sheetFormatPr defaultRowHeight="15"/>
  <cols>
    <col min="1" max="1" width="3" customWidth="1"/>
    <col min="2" max="2" width="36" bestFit="1" customWidth="1"/>
    <col min="3" max="3" width="22.42578125" customWidth="1"/>
    <col min="4" max="4" width="26.85546875" customWidth="1"/>
  </cols>
  <sheetData>
    <row r="1" spans="1:4">
      <c r="A1" s="2" t="s">
        <v>148</v>
      </c>
      <c r="C1" s="1"/>
    </row>
    <row r="2" spans="1:4" ht="15" customHeight="1">
      <c r="A2" s="2" t="s">
        <v>51</v>
      </c>
      <c r="C2" s="4"/>
    </row>
    <row r="3" spans="1:4" ht="15.75">
      <c r="B3" s="4" t="s">
        <v>112</v>
      </c>
      <c r="C3" s="22" t="s">
        <v>111</v>
      </c>
    </row>
    <row r="4" spans="1:4" ht="14.25" customHeight="1">
      <c r="A4" s="20" t="s">
        <v>170</v>
      </c>
      <c r="C4" s="4"/>
    </row>
    <row r="5" spans="1:4" ht="15" customHeight="1">
      <c r="A5" s="4" t="s">
        <v>8</v>
      </c>
      <c r="C5" s="4"/>
    </row>
    <row r="6" spans="1:4" s="21" customFormat="1" ht="12.75" customHeight="1">
      <c r="A6" s="4" t="s">
        <v>52</v>
      </c>
      <c r="C6" s="19"/>
    </row>
    <row r="7" spans="1:4" s="21" customFormat="1" ht="8.25" customHeight="1">
      <c r="A7" s="5"/>
      <c r="B7"/>
      <c r="C7"/>
      <c r="D7"/>
    </row>
    <row r="8" spans="1:4" s="3" customFormat="1" ht="15" customHeight="1">
      <c r="A8" s="11" t="s">
        <v>0</v>
      </c>
      <c r="B8" s="12" t="s">
        <v>9</v>
      </c>
      <c r="C8" s="25" t="s">
        <v>49</v>
      </c>
      <c r="D8" s="57"/>
    </row>
    <row r="9" spans="1:4" s="3" customFormat="1" ht="12" customHeight="1">
      <c r="A9" s="11" t="s">
        <v>1</v>
      </c>
      <c r="B9" s="12" t="s">
        <v>10</v>
      </c>
      <c r="C9" s="116" t="s">
        <v>11</v>
      </c>
      <c r="D9" s="117"/>
    </row>
    <row r="10" spans="1:4" s="3" customFormat="1" ht="24" customHeight="1">
      <c r="A10" s="11" t="s">
        <v>2</v>
      </c>
      <c r="B10" s="13" t="s">
        <v>12</v>
      </c>
      <c r="C10" s="118" t="s">
        <v>75</v>
      </c>
      <c r="D10" s="119"/>
    </row>
    <row r="11" spans="1:4" s="3" customFormat="1" ht="15" customHeight="1">
      <c r="A11" s="11" t="s">
        <v>3</v>
      </c>
      <c r="B11" s="12" t="s">
        <v>13</v>
      </c>
      <c r="C11" s="116" t="s">
        <v>14</v>
      </c>
      <c r="D11" s="117"/>
    </row>
    <row r="12" spans="1:4" s="3" customFormat="1" ht="16.5" customHeight="1">
      <c r="A12" s="122">
        <v>5</v>
      </c>
      <c r="B12" s="122" t="s">
        <v>96</v>
      </c>
      <c r="C12" s="58" t="s">
        <v>97</v>
      </c>
      <c r="D12" s="59" t="s">
        <v>98</v>
      </c>
    </row>
    <row r="13" spans="1:4" s="3" customFormat="1" ht="14.25" customHeight="1">
      <c r="A13" s="122"/>
      <c r="B13" s="122"/>
      <c r="C13" s="58" t="s">
        <v>99</v>
      </c>
      <c r="D13" s="59" t="s">
        <v>100</v>
      </c>
    </row>
    <row r="14" spans="1:4" s="3" customFormat="1">
      <c r="A14" s="122"/>
      <c r="B14" s="122"/>
      <c r="C14" s="58" t="s">
        <v>101</v>
      </c>
      <c r="D14" s="59" t="s">
        <v>102</v>
      </c>
    </row>
    <row r="15" spans="1:4" s="3" customFormat="1" ht="16.5" customHeight="1">
      <c r="A15" s="122"/>
      <c r="B15" s="122"/>
      <c r="C15" s="58" t="s">
        <v>103</v>
      </c>
      <c r="D15" s="59" t="s">
        <v>104</v>
      </c>
    </row>
    <row r="16" spans="1:4" s="3" customFormat="1" ht="16.5" customHeight="1">
      <c r="A16" s="122"/>
      <c r="B16" s="122"/>
      <c r="C16" s="58" t="s">
        <v>105</v>
      </c>
      <c r="D16" s="59" t="s">
        <v>106</v>
      </c>
    </row>
    <row r="17" spans="1:4" s="5" customFormat="1" ht="15.75" customHeight="1">
      <c r="A17" s="122"/>
      <c r="B17" s="122"/>
      <c r="C17" s="58" t="s">
        <v>107</v>
      </c>
      <c r="D17" s="59" t="s">
        <v>108</v>
      </c>
    </row>
    <row r="18" spans="1:4" s="5" customFormat="1" ht="15.75" customHeight="1">
      <c r="A18" s="122"/>
      <c r="B18" s="122"/>
      <c r="C18" s="60" t="s">
        <v>109</v>
      </c>
      <c r="D18" s="59" t="s">
        <v>110</v>
      </c>
    </row>
    <row r="19" spans="1:4" ht="16.5" customHeight="1">
      <c r="A19" s="11" t="s">
        <v>4</v>
      </c>
      <c r="B19" s="12" t="s">
        <v>15</v>
      </c>
      <c r="C19" s="123" t="s">
        <v>93</v>
      </c>
      <c r="D19" s="124"/>
    </row>
    <row r="20" spans="1:4" s="5" customFormat="1" ht="16.5" customHeight="1">
      <c r="A20" s="11" t="s">
        <v>5</v>
      </c>
      <c r="B20" s="12" t="s">
        <v>16</v>
      </c>
      <c r="C20" s="125" t="s">
        <v>56</v>
      </c>
      <c r="D20" s="126"/>
    </row>
    <row r="21" spans="1:4" s="5" customFormat="1" ht="15" customHeight="1">
      <c r="A21" s="11" t="s">
        <v>6</v>
      </c>
      <c r="B21" s="12" t="s">
        <v>17</v>
      </c>
      <c r="C21" s="118" t="s">
        <v>18</v>
      </c>
      <c r="D21" s="127"/>
    </row>
    <row r="22" spans="1:4" ht="13.5" customHeight="1">
      <c r="A22" s="23"/>
      <c r="B22" s="24"/>
      <c r="C22" s="23"/>
      <c r="D22" s="23"/>
    </row>
    <row r="23" spans="1:4">
      <c r="A23" s="8" t="s">
        <v>19</v>
      </c>
      <c r="B23" s="15"/>
      <c r="C23" s="15"/>
      <c r="D23" s="15"/>
    </row>
    <row r="24" spans="1:4" ht="12.75" customHeight="1">
      <c r="A24" s="14"/>
      <c r="B24" s="15"/>
      <c r="C24" s="15"/>
      <c r="D24" s="15"/>
    </row>
    <row r="25" spans="1:4">
      <c r="A25" s="6"/>
      <c r="B25" s="16" t="s">
        <v>20</v>
      </c>
      <c r="C25" s="7" t="s">
        <v>21</v>
      </c>
      <c r="D25" s="51" t="s">
        <v>22</v>
      </c>
    </row>
    <row r="26" spans="1:4" ht="22.5" customHeight="1">
      <c r="A26" s="113" t="s">
        <v>25</v>
      </c>
      <c r="B26" s="114"/>
      <c r="C26" s="114"/>
      <c r="D26" s="115"/>
    </row>
    <row r="27" spans="1:4" ht="12" customHeight="1">
      <c r="A27" s="48"/>
      <c r="B27" s="49"/>
      <c r="C27" s="49"/>
      <c r="D27" s="50"/>
    </row>
    <row r="28" spans="1:4">
      <c r="A28" s="7">
        <v>1</v>
      </c>
      <c r="B28" s="6" t="s">
        <v>113</v>
      </c>
      <c r="C28" s="6" t="s">
        <v>23</v>
      </c>
      <c r="D28" s="6" t="s">
        <v>24</v>
      </c>
    </row>
    <row r="29" spans="1:4" ht="14.25" customHeight="1">
      <c r="A29" s="18" t="s">
        <v>26</v>
      </c>
      <c r="B29" s="17"/>
      <c r="C29" s="17"/>
      <c r="D29" s="17"/>
    </row>
    <row r="30" spans="1:4" ht="13.5" customHeight="1">
      <c r="A30" s="7">
        <v>1</v>
      </c>
      <c r="B30" s="6" t="s">
        <v>114</v>
      </c>
      <c r="C30" s="6" t="s">
        <v>115</v>
      </c>
      <c r="D30" s="9" t="s">
        <v>116</v>
      </c>
    </row>
    <row r="31" spans="1:4">
      <c r="A31" s="18" t="s">
        <v>41</v>
      </c>
      <c r="B31" s="17"/>
      <c r="C31" s="17"/>
      <c r="D31" s="17"/>
    </row>
    <row r="32" spans="1:4">
      <c r="A32" s="18" t="s">
        <v>42</v>
      </c>
      <c r="B32" s="17"/>
      <c r="C32" s="17"/>
      <c r="D32" s="17"/>
    </row>
    <row r="33" spans="1:4">
      <c r="A33" s="7">
        <v>1</v>
      </c>
      <c r="B33" s="6" t="s">
        <v>144</v>
      </c>
      <c r="C33" s="6" t="s">
        <v>115</v>
      </c>
      <c r="D33" s="9" t="s">
        <v>27</v>
      </c>
    </row>
    <row r="34" spans="1:4">
      <c r="A34" s="18" t="s">
        <v>28</v>
      </c>
      <c r="B34" s="17"/>
      <c r="C34" s="17"/>
      <c r="D34" s="17"/>
    </row>
    <row r="35" spans="1:4">
      <c r="A35" s="7">
        <v>1</v>
      </c>
      <c r="B35" s="6" t="s">
        <v>29</v>
      </c>
      <c r="C35" s="6" t="s">
        <v>23</v>
      </c>
      <c r="D35" s="6" t="s">
        <v>30</v>
      </c>
    </row>
    <row r="36" spans="1:4" ht="15" customHeight="1">
      <c r="A36" s="18" t="s">
        <v>31</v>
      </c>
      <c r="B36" s="17"/>
      <c r="C36" s="17"/>
      <c r="D36" s="17"/>
    </row>
    <row r="37" spans="1:4">
      <c r="A37" s="7">
        <v>1</v>
      </c>
      <c r="B37" s="6" t="s">
        <v>32</v>
      </c>
      <c r="C37" s="6" t="s">
        <v>23</v>
      </c>
      <c r="D37" s="6" t="s">
        <v>24</v>
      </c>
    </row>
    <row r="38" spans="1:4">
      <c r="A38" s="26"/>
      <c r="B38" s="10"/>
      <c r="C38" s="10"/>
      <c r="D38" s="10"/>
    </row>
    <row r="39" spans="1:4">
      <c r="A39" s="4" t="s">
        <v>50</v>
      </c>
      <c r="B39" s="17"/>
      <c r="C39" s="17"/>
      <c r="D39" s="17"/>
    </row>
    <row r="40" spans="1:4" ht="15" customHeight="1">
      <c r="A40" s="7">
        <v>1</v>
      </c>
      <c r="B40" s="6" t="s">
        <v>33</v>
      </c>
      <c r="C40" s="120" t="s">
        <v>117</v>
      </c>
      <c r="D40" s="121"/>
    </row>
    <row r="41" spans="1:4">
      <c r="A41" s="7">
        <v>2</v>
      </c>
      <c r="B41" s="6" t="s">
        <v>35</v>
      </c>
      <c r="C41" s="120" t="s">
        <v>118</v>
      </c>
      <c r="D41" s="121"/>
    </row>
    <row r="42" spans="1:4">
      <c r="A42" s="7">
        <v>3</v>
      </c>
      <c r="B42" s="6" t="s">
        <v>36</v>
      </c>
      <c r="C42" s="120" t="s">
        <v>119</v>
      </c>
      <c r="D42" s="121"/>
    </row>
    <row r="43" spans="1:4" ht="15" customHeight="1">
      <c r="A43" s="7">
        <v>4</v>
      </c>
      <c r="B43" s="6" t="s">
        <v>34</v>
      </c>
      <c r="C43" s="120" t="s">
        <v>120</v>
      </c>
      <c r="D43" s="121"/>
    </row>
    <row r="44" spans="1:4">
      <c r="A44" s="7">
        <v>5</v>
      </c>
      <c r="B44" s="6" t="s">
        <v>37</v>
      </c>
      <c r="C44" s="120" t="s">
        <v>121</v>
      </c>
      <c r="D44" s="121"/>
    </row>
    <row r="45" spans="1:4">
      <c r="A45" s="7">
        <v>6</v>
      </c>
      <c r="B45" s="6" t="s">
        <v>38</v>
      </c>
      <c r="C45" s="120" t="s">
        <v>142</v>
      </c>
      <c r="D45" s="121"/>
    </row>
    <row r="46" spans="1:4" ht="15" customHeight="1">
      <c r="A46" s="7">
        <v>7</v>
      </c>
      <c r="B46" s="6" t="s">
        <v>39</v>
      </c>
      <c r="C46" s="120" t="s">
        <v>146</v>
      </c>
      <c r="D46" s="121"/>
    </row>
    <row r="47" spans="1:4">
      <c r="A47" s="7">
        <v>8</v>
      </c>
      <c r="B47" s="6" t="s">
        <v>40</v>
      </c>
      <c r="C47" s="120" t="s">
        <v>145</v>
      </c>
      <c r="D47" s="121"/>
    </row>
    <row r="48" spans="1:4">
      <c r="A48" s="7">
        <v>9</v>
      </c>
      <c r="B48" s="6" t="s">
        <v>123</v>
      </c>
      <c r="C48" s="120">
        <v>82</v>
      </c>
      <c r="D48" s="119"/>
    </row>
    <row r="49" spans="1:4">
      <c r="A49" s="7">
        <v>10</v>
      </c>
      <c r="B49" s="6" t="s">
        <v>74</v>
      </c>
      <c r="C49" s="128" t="s">
        <v>122</v>
      </c>
      <c r="D49" s="121"/>
    </row>
    <row r="50" spans="1:4">
      <c r="A50" s="4"/>
    </row>
    <row r="51" spans="1:4">
      <c r="A51" s="4"/>
    </row>
    <row r="53" spans="1:4">
      <c r="A53" s="61"/>
      <c r="B53" s="61"/>
      <c r="C53" s="62"/>
      <c r="D53" s="63"/>
    </row>
    <row r="54" spans="1:4">
      <c r="A54" s="61"/>
      <c r="B54" s="61"/>
      <c r="C54" s="62"/>
      <c r="D54" s="63"/>
    </row>
    <row r="55" spans="1:4">
      <c r="A55" s="61"/>
      <c r="B55" s="61"/>
      <c r="C55" s="62"/>
      <c r="D55" s="63"/>
    </row>
    <row r="56" spans="1:4">
      <c r="A56" s="61"/>
      <c r="B56" s="61"/>
      <c r="C56" s="62"/>
      <c r="D56" s="63"/>
    </row>
    <row r="57" spans="1:4">
      <c r="A57" s="61"/>
      <c r="B57" s="61"/>
      <c r="C57" s="64"/>
      <c r="D57" s="63"/>
    </row>
    <row r="58" spans="1:4">
      <c r="A58" s="61"/>
      <c r="B58" s="61"/>
      <c r="C58" s="65"/>
      <c r="D58" s="63"/>
    </row>
  </sheetData>
  <mergeCells count="19">
    <mergeCell ref="C49:D49"/>
    <mergeCell ref="C43:D43"/>
    <mergeCell ref="C44:D44"/>
    <mergeCell ref="C45:D45"/>
    <mergeCell ref="C46:D46"/>
    <mergeCell ref="C47:D47"/>
    <mergeCell ref="C48:D48"/>
    <mergeCell ref="A26:D26"/>
    <mergeCell ref="C9:D9"/>
    <mergeCell ref="C10:D10"/>
    <mergeCell ref="C11:D11"/>
    <mergeCell ref="C42:D42"/>
    <mergeCell ref="C40:D40"/>
    <mergeCell ref="C41:D41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9"/>
  <sheetViews>
    <sheetView tabSelected="1" topLeftCell="A68" workbookViewId="0">
      <selection activeCell="J6" sqref="J6"/>
    </sheetView>
  </sheetViews>
  <sheetFormatPr defaultRowHeight="15"/>
  <cols>
    <col min="1" max="1" width="15.85546875" customWidth="1"/>
    <col min="2" max="2" width="13.42578125" style="28" customWidth="1"/>
    <col min="3" max="3" width="8.5703125" style="41" customWidth="1"/>
    <col min="4" max="4" width="9" customWidth="1"/>
    <col min="5" max="5" width="9" style="32" customWidth="1"/>
    <col min="6" max="6" width="9" style="52" customWidth="1"/>
    <col min="7" max="7" width="12" style="32" customWidth="1"/>
    <col min="8" max="8" width="9.140625" style="28"/>
  </cols>
  <sheetData>
    <row r="1" spans="1:26">
      <c r="A1" s="4" t="s">
        <v>135</v>
      </c>
      <c r="B1"/>
      <c r="C1" s="32"/>
      <c r="D1" s="32"/>
      <c r="E1"/>
      <c r="F1"/>
      <c r="H1" s="17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6.5" customHeight="1">
      <c r="A2" s="4" t="s">
        <v>151</v>
      </c>
      <c r="B2"/>
      <c r="C2" s="32"/>
      <c r="D2" s="32"/>
      <c r="E2"/>
      <c r="F2"/>
      <c r="H2" s="17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s="98" customFormat="1" ht="23.25" customHeight="1">
      <c r="A3" s="156" t="s">
        <v>150</v>
      </c>
      <c r="B3" s="156"/>
      <c r="C3" s="91"/>
      <c r="D3" s="92">
        <f>D4+D5-0.01</f>
        <v>-11.659999999999998</v>
      </c>
      <c r="E3" s="93"/>
      <c r="F3" s="94"/>
      <c r="G3" s="94"/>
      <c r="H3" s="95"/>
      <c r="I3" s="96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s="98" customFormat="1" ht="13.5" customHeight="1">
      <c r="A4" s="156" t="s">
        <v>136</v>
      </c>
      <c r="B4" s="168"/>
      <c r="C4" s="91"/>
      <c r="D4" s="92">
        <v>59.52</v>
      </c>
      <c r="E4" s="93"/>
      <c r="F4" s="94"/>
      <c r="G4" s="94"/>
      <c r="H4" s="99"/>
      <c r="I4" s="96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spans="1:26" s="98" customFormat="1" ht="13.5" customHeight="1">
      <c r="A5" s="156" t="s">
        <v>137</v>
      </c>
      <c r="B5" s="168"/>
      <c r="C5" s="91"/>
      <c r="D5" s="92">
        <v>-71.17</v>
      </c>
      <c r="E5" s="93"/>
      <c r="F5" s="94"/>
      <c r="G5" s="94"/>
      <c r="H5" s="95"/>
      <c r="I5" s="96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13.5" customHeight="1">
      <c r="A6" s="157" t="s">
        <v>149</v>
      </c>
      <c r="B6" s="158"/>
      <c r="C6" s="158"/>
      <c r="D6" s="158"/>
      <c r="E6" s="158"/>
      <c r="F6" s="158"/>
      <c r="G6" s="158"/>
      <c r="H6" s="159"/>
      <c r="I6" s="86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56.25" customHeight="1">
      <c r="A7" s="138" t="s">
        <v>62</v>
      </c>
      <c r="B7" s="139"/>
      <c r="C7" s="37" t="s">
        <v>128</v>
      </c>
      <c r="D7" s="27" t="s">
        <v>63</v>
      </c>
      <c r="E7" s="27" t="s">
        <v>64</v>
      </c>
      <c r="F7" s="53" t="s">
        <v>65</v>
      </c>
      <c r="G7" s="33" t="s">
        <v>66</v>
      </c>
      <c r="H7" s="27" t="s">
        <v>67</v>
      </c>
    </row>
    <row r="8" spans="1:26" s="4" customFormat="1" ht="17.25" customHeight="1">
      <c r="A8" s="138" t="s">
        <v>68</v>
      </c>
      <c r="B8" s="139"/>
      <c r="C8" s="38">
        <v>20.420000000000002</v>
      </c>
      <c r="D8" s="66">
        <v>-70.42</v>
      </c>
      <c r="E8" s="74">
        <f>E12+E15+E18+E21+E24+E27</f>
        <v>527.01</v>
      </c>
      <c r="F8" s="74">
        <f>F12+F15+F18+F21+F24+F27</f>
        <v>506.74</v>
      </c>
      <c r="G8" s="75">
        <f>F8</f>
        <v>506.74</v>
      </c>
      <c r="H8" s="76">
        <f>F8-E8+D8</f>
        <v>-90.689999999999984</v>
      </c>
    </row>
    <row r="9" spans="1:26">
      <c r="A9" s="34" t="s">
        <v>69</v>
      </c>
      <c r="B9" s="35"/>
      <c r="C9" s="39">
        <f>C8-C10</f>
        <v>18.378</v>
      </c>
      <c r="D9" s="44">
        <f>D8-D10</f>
        <v>-63.378</v>
      </c>
      <c r="E9" s="44">
        <f>E8-E10</f>
        <v>474.30899999999997</v>
      </c>
      <c r="F9" s="70">
        <f>F8-F10</f>
        <v>456.06600000000003</v>
      </c>
      <c r="G9" s="72">
        <f>F9</f>
        <v>456.06600000000003</v>
      </c>
      <c r="H9" s="44">
        <f>F9-E9+D9</f>
        <v>-81.620999999999938</v>
      </c>
    </row>
    <row r="10" spans="1:26">
      <c r="A10" s="136" t="s">
        <v>70</v>
      </c>
      <c r="B10" s="133"/>
      <c r="C10" s="39">
        <f>C8*10%</f>
        <v>2.0420000000000003</v>
      </c>
      <c r="D10" s="44">
        <f>D8*10%</f>
        <v>-7.0420000000000007</v>
      </c>
      <c r="E10" s="44">
        <f>E8*10%</f>
        <v>52.701000000000001</v>
      </c>
      <c r="F10" s="70">
        <f>F8*10%</f>
        <v>50.674000000000007</v>
      </c>
      <c r="G10" s="44">
        <f>F10</f>
        <v>50.674000000000007</v>
      </c>
      <c r="H10" s="44">
        <f>F10-E10+D10</f>
        <v>-9.0689999999999955</v>
      </c>
    </row>
    <row r="11" spans="1:26" ht="12.75" customHeight="1">
      <c r="A11" s="164" t="s">
        <v>71</v>
      </c>
      <c r="B11" s="165"/>
      <c r="C11" s="165"/>
      <c r="D11" s="165"/>
      <c r="E11" s="165"/>
      <c r="F11" s="165"/>
      <c r="G11" s="165"/>
      <c r="H11" s="141"/>
    </row>
    <row r="12" spans="1:26">
      <c r="A12" s="134" t="s">
        <v>53</v>
      </c>
      <c r="B12" s="135"/>
      <c r="C12" s="38">
        <v>5.65</v>
      </c>
      <c r="D12" s="69">
        <v>-20.399999999999999</v>
      </c>
      <c r="E12" s="69">
        <v>153.34</v>
      </c>
      <c r="F12" s="70">
        <v>147.69</v>
      </c>
      <c r="G12" s="71">
        <f t="shared" ref="G12:G27" si="0">F12</f>
        <v>147.69</v>
      </c>
      <c r="H12" s="44">
        <f t="shared" ref="H12:H27" si="1">F12-E12+D12</f>
        <v>-26.050000000000004</v>
      </c>
    </row>
    <row r="13" spans="1:26">
      <c r="A13" s="34" t="s">
        <v>69</v>
      </c>
      <c r="B13" s="35"/>
      <c r="C13" s="39">
        <f>C12-C14</f>
        <v>5.085</v>
      </c>
      <c r="D13" s="44">
        <f>D12-D14</f>
        <v>-18.36</v>
      </c>
      <c r="E13" s="44">
        <f>E12-E14</f>
        <v>138.006</v>
      </c>
      <c r="F13" s="70">
        <f>F12-F14</f>
        <v>132.92099999999999</v>
      </c>
      <c r="G13" s="72">
        <f t="shared" si="0"/>
        <v>132.92099999999999</v>
      </c>
      <c r="H13" s="44">
        <f t="shared" si="1"/>
        <v>-23.445000000000007</v>
      </c>
    </row>
    <row r="14" spans="1:26">
      <c r="A14" s="136" t="s">
        <v>70</v>
      </c>
      <c r="B14" s="133"/>
      <c r="C14" s="39">
        <f>C12*10%</f>
        <v>0.56500000000000006</v>
      </c>
      <c r="D14" s="44">
        <f>D12*10%</f>
        <v>-2.04</v>
      </c>
      <c r="E14" s="44">
        <f>E12*10%</f>
        <v>15.334000000000001</v>
      </c>
      <c r="F14" s="70">
        <f>F12*10%</f>
        <v>14.769</v>
      </c>
      <c r="G14" s="44">
        <f t="shared" si="0"/>
        <v>14.769</v>
      </c>
      <c r="H14" s="44">
        <f t="shared" si="1"/>
        <v>-2.6050000000000013</v>
      </c>
    </row>
    <row r="15" spans="1:26" ht="23.25" customHeight="1">
      <c r="A15" s="134" t="s">
        <v>43</v>
      </c>
      <c r="B15" s="135"/>
      <c r="C15" s="38">
        <v>3.45</v>
      </c>
      <c r="D15" s="69">
        <v>-12.79</v>
      </c>
      <c r="E15" s="69">
        <v>93.63</v>
      </c>
      <c r="F15" s="70">
        <v>90.19</v>
      </c>
      <c r="G15" s="71">
        <f t="shared" si="0"/>
        <v>90.19</v>
      </c>
      <c r="H15" s="44">
        <f t="shared" si="1"/>
        <v>-16.229999999999997</v>
      </c>
    </row>
    <row r="16" spans="1:26">
      <c r="A16" s="34" t="s">
        <v>69</v>
      </c>
      <c r="B16" s="35"/>
      <c r="C16" s="39">
        <f>C15-C17</f>
        <v>3.105</v>
      </c>
      <c r="D16" s="44">
        <f>D15-D17</f>
        <v>-11.510999999999999</v>
      </c>
      <c r="E16" s="44">
        <f>E15-E17</f>
        <v>84.266999999999996</v>
      </c>
      <c r="F16" s="70">
        <f>F15-F17</f>
        <v>81.170999999999992</v>
      </c>
      <c r="G16" s="72">
        <f t="shared" si="0"/>
        <v>81.170999999999992</v>
      </c>
      <c r="H16" s="44">
        <f t="shared" si="1"/>
        <v>-14.607000000000003</v>
      </c>
      <c r="J16" s="47"/>
    </row>
    <row r="17" spans="1:8" ht="15" customHeight="1">
      <c r="A17" s="136" t="s">
        <v>70</v>
      </c>
      <c r="B17" s="133"/>
      <c r="C17" s="39">
        <f>C15*10%</f>
        <v>0.34500000000000003</v>
      </c>
      <c r="D17" s="44">
        <f>D15*10%</f>
        <v>-1.2789999999999999</v>
      </c>
      <c r="E17" s="44">
        <f>E15*10%</f>
        <v>9.3629999999999995</v>
      </c>
      <c r="F17" s="70">
        <f>F15*10%</f>
        <v>9.0190000000000001</v>
      </c>
      <c r="G17" s="44">
        <f t="shared" si="0"/>
        <v>9.0190000000000001</v>
      </c>
      <c r="H17" s="44">
        <f t="shared" si="1"/>
        <v>-1.6229999999999993</v>
      </c>
    </row>
    <row r="18" spans="1:8" ht="12" customHeight="1">
      <c r="A18" s="134" t="s">
        <v>54</v>
      </c>
      <c r="B18" s="135"/>
      <c r="C18" s="37">
        <v>2.37</v>
      </c>
      <c r="D18" s="69">
        <v>-8.4499999999999993</v>
      </c>
      <c r="E18" s="69">
        <v>64.319999999999993</v>
      </c>
      <c r="F18" s="70">
        <v>61.96</v>
      </c>
      <c r="G18" s="71">
        <f t="shared" si="0"/>
        <v>61.96</v>
      </c>
      <c r="H18" s="44">
        <f t="shared" si="1"/>
        <v>-10.809999999999992</v>
      </c>
    </row>
    <row r="19" spans="1:8" ht="13.5" customHeight="1">
      <c r="A19" s="34" t="s">
        <v>69</v>
      </c>
      <c r="B19" s="35"/>
      <c r="C19" s="39">
        <f>C18-C20</f>
        <v>2.133</v>
      </c>
      <c r="D19" s="44">
        <f>D18-D20</f>
        <v>-7.6049999999999995</v>
      </c>
      <c r="E19" s="44">
        <f>E18-E20</f>
        <v>57.887999999999991</v>
      </c>
      <c r="F19" s="70">
        <f>F18-F20</f>
        <v>55.764000000000003</v>
      </c>
      <c r="G19" s="72">
        <f t="shared" si="0"/>
        <v>55.764000000000003</v>
      </c>
      <c r="H19" s="44">
        <f t="shared" si="1"/>
        <v>-9.7289999999999885</v>
      </c>
    </row>
    <row r="20" spans="1:8" ht="12.75" customHeight="1">
      <c r="A20" s="136" t="s">
        <v>70</v>
      </c>
      <c r="B20" s="133"/>
      <c r="C20" s="39">
        <f>C18*10%</f>
        <v>0.23700000000000002</v>
      </c>
      <c r="D20" s="44">
        <f>D18*10%</f>
        <v>-0.84499999999999997</v>
      </c>
      <c r="E20" s="44">
        <f>E18*10%</f>
        <v>6.4319999999999995</v>
      </c>
      <c r="F20" s="70">
        <f>F18*10%</f>
        <v>6.1960000000000006</v>
      </c>
      <c r="G20" s="44">
        <f t="shared" si="0"/>
        <v>6.1960000000000006</v>
      </c>
      <c r="H20" s="44">
        <f t="shared" si="1"/>
        <v>-1.0809999999999989</v>
      </c>
    </row>
    <row r="21" spans="1:8">
      <c r="A21" s="134" t="s">
        <v>55</v>
      </c>
      <c r="B21" s="135"/>
      <c r="C21" s="40">
        <v>1.1100000000000001</v>
      </c>
      <c r="D21" s="44">
        <v>-3.93</v>
      </c>
      <c r="E21" s="44">
        <v>30.12</v>
      </c>
      <c r="F21" s="70">
        <v>29.02</v>
      </c>
      <c r="G21" s="73">
        <f t="shared" si="0"/>
        <v>29.02</v>
      </c>
      <c r="H21" s="44">
        <f t="shared" si="1"/>
        <v>-5.0300000000000011</v>
      </c>
    </row>
    <row r="22" spans="1:8" ht="14.25" customHeight="1">
      <c r="A22" s="34" t="s">
        <v>69</v>
      </c>
      <c r="B22" s="35"/>
      <c r="C22" s="39">
        <f>C21-C23</f>
        <v>0.99900000000000011</v>
      </c>
      <c r="D22" s="44">
        <f>D21-D23</f>
        <v>-3.5369999999999999</v>
      </c>
      <c r="E22" s="44">
        <f>E21-E23</f>
        <v>27.108000000000001</v>
      </c>
      <c r="F22" s="70">
        <f>F21-F23</f>
        <v>26.117999999999999</v>
      </c>
      <c r="G22" s="72">
        <f t="shared" si="0"/>
        <v>26.117999999999999</v>
      </c>
      <c r="H22" s="44">
        <f t="shared" si="1"/>
        <v>-4.5270000000000019</v>
      </c>
    </row>
    <row r="23" spans="1:8" ht="14.25" customHeight="1">
      <c r="A23" s="136" t="s">
        <v>70</v>
      </c>
      <c r="B23" s="133"/>
      <c r="C23" s="39">
        <f>C21*10%</f>
        <v>0.11100000000000002</v>
      </c>
      <c r="D23" s="44">
        <f>D21*10%</f>
        <v>-0.39300000000000002</v>
      </c>
      <c r="E23" s="44">
        <f>E21*10%</f>
        <v>3.0120000000000005</v>
      </c>
      <c r="F23" s="70">
        <f>F21*10%</f>
        <v>2.9020000000000001</v>
      </c>
      <c r="G23" s="44">
        <f t="shared" si="0"/>
        <v>2.9020000000000001</v>
      </c>
      <c r="H23" s="44">
        <f t="shared" si="1"/>
        <v>-0.50300000000000034</v>
      </c>
    </row>
    <row r="24" spans="1:8" ht="14.25" customHeight="1">
      <c r="A24" s="9" t="s">
        <v>44</v>
      </c>
      <c r="B24" s="36"/>
      <c r="C24" s="40">
        <v>3.65</v>
      </c>
      <c r="D24" s="44">
        <v>-11.52</v>
      </c>
      <c r="E24" s="44">
        <f>11.94+2.98+2.44+81.69</f>
        <v>99.05</v>
      </c>
      <c r="F24" s="70">
        <f>11.5+2.87+2.35+78.69</f>
        <v>95.41</v>
      </c>
      <c r="G24" s="73">
        <f t="shared" si="0"/>
        <v>95.41</v>
      </c>
      <c r="H24" s="44">
        <f t="shared" si="1"/>
        <v>-15.16</v>
      </c>
    </row>
    <row r="25" spans="1:8" ht="14.25" customHeight="1">
      <c r="A25" s="34" t="s">
        <v>69</v>
      </c>
      <c r="B25" s="35"/>
      <c r="C25" s="39">
        <f>C24-C26</f>
        <v>3.2850000000000001</v>
      </c>
      <c r="D25" s="44">
        <f>D24-D26</f>
        <v>-10.368</v>
      </c>
      <c r="E25" s="44">
        <f>E24-E26</f>
        <v>89.144999999999996</v>
      </c>
      <c r="F25" s="70">
        <f>F24-F26</f>
        <v>85.869</v>
      </c>
      <c r="G25" s="72">
        <f t="shared" si="0"/>
        <v>85.869</v>
      </c>
      <c r="H25" s="44">
        <f t="shared" si="1"/>
        <v>-13.643999999999997</v>
      </c>
    </row>
    <row r="26" spans="1:8">
      <c r="A26" s="136" t="s">
        <v>70</v>
      </c>
      <c r="B26" s="133"/>
      <c r="C26" s="39">
        <f>C24*10%</f>
        <v>0.36499999999999999</v>
      </c>
      <c r="D26" s="44">
        <f>D24*10%</f>
        <v>-1.1519999999999999</v>
      </c>
      <c r="E26" s="44">
        <f>E24*10%</f>
        <v>9.9050000000000011</v>
      </c>
      <c r="F26" s="70">
        <f>F24*10%</f>
        <v>9.5410000000000004</v>
      </c>
      <c r="G26" s="44">
        <f t="shared" si="0"/>
        <v>9.5410000000000004</v>
      </c>
      <c r="H26" s="44">
        <f t="shared" si="1"/>
        <v>-1.5160000000000007</v>
      </c>
    </row>
    <row r="27" spans="1:8" ht="14.25" customHeight="1">
      <c r="A27" s="171" t="s">
        <v>45</v>
      </c>
      <c r="B27" s="172"/>
      <c r="C27" s="152">
        <v>4.1900000000000004</v>
      </c>
      <c r="D27" s="154">
        <v>-13.35</v>
      </c>
      <c r="E27" s="154">
        <v>86.55</v>
      </c>
      <c r="F27" s="162">
        <v>82.47</v>
      </c>
      <c r="G27" s="160">
        <f t="shared" si="0"/>
        <v>82.47</v>
      </c>
      <c r="H27" s="44">
        <f t="shared" si="1"/>
        <v>-17.43</v>
      </c>
    </row>
    <row r="28" spans="1:8" ht="0.75" hidden="1" customHeight="1">
      <c r="A28" s="173"/>
      <c r="B28" s="174"/>
      <c r="C28" s="153"/>
      <c r="D28" s="155"/>
      <c r="E28" s="155"/>
      <c r="F28" s="163"/>
      <c r="G28" s="161"/>
      <c r="H28" s="44"/>
    </row>
    <row r="29" spans="1:8">
      <c r="A29" s="34" t="s">
        <v>69</v>
      </c>
      <c r="B29" s="35"/>
      <c r="C29" s="39">
        <f>C27-C30</f>
        <v>3.7710000000000004</v>
      </c>
      <c r="D29" s="44">
        <f>D27-D30</f>
        <v>-12.015000000000001</v>
      </c>
      <c r="E29" s="44">
        <f>E27-E30</f>
        <v>77.894999999999996</v>
      </c>
      <c r="F29" s="70">
        <f>F27-F30</f>
        <v>74.222999999999999</v>
      </c>
      <c r="G29" s="72">
        <f>F29</f>
        <v>74.222999999999999</v>
      </c>
      <c r="H29" s="44">
        <f>F29-E29+D29</f>
        <v>-15.686999999999998</v>
      </c>
    </row>
    <row r="30" spans="1:8">
      <c r="A30" s="136" t="s">
        <v>70</v>
      </c>
      <c r="B30" s="133"/>
      <c r="C30" s="39">
        <f>C27*10%</f>
        <v>0.41900000000000004</v>
      </c>
      <c r="D30" s="44">
        <f>D27*10%</f>
        <v>-1.335</v>
      </c>
      <c r="E30" s="44">
        <f>E27*10%</f>
        <v>8.6549999999999994</v>
      </c>
      <c r="F30" s="70">
        <f>F27*10%</f>
        <v>8.2469999999999999</v>
      </c>
      <c r="G30" s="44">
        <f>F30</f>
        <v>8.2469999999999999</v>
      </c>
      <c r="H30" s="44">
        <f>F30-E30+D30</f>
        <v>-1.7429999999999994</v>
      </c>
    </row>
    <row r="31" spans="1:8" s="98" customFormat="1" ht="5.25" customHeight="1">
      <c r="A31" s="100"/>
      <c r="B31" s="101"/>
      <c r="C31" s="102"/>
      <c r="D31" s="103"/>
      <c r="E31" s="102"/>
      <c r="F31" s="102"/>
      <c r="G31" s="104"/>
      <c r="H31" s="70"/>
    </row>
    <row r="32" spans="1:8" s="4" customFormat="1" ht="11.25" customHeight="1">
      <c r="A32" s="138" t="s">
        <v>46</v>
      </c>
      <c r="B32" s="139"/>
      <c r="C32" s="40">
        <v>7.8</v>
      </c>
      <c r="D32" s="76">
        <v>44.56</v>
      </c>
      <c r="E32" s="76">
        <f>143.57+41.49+14.65</f>
        <v>199.71</v>
      </c>
      <c r="F32" s="76">
        <f>138.29+39.54+14.12</f>
        <v>191.95</v>
      </c>
      <c r="G32" s="78">
        <f>G33+G34</f>
        <v>79.85499999999999</v>
      </c>
      <c r="H32" s="76">
        <f>F32-E32-G32+D32+F32</f>
        <v>148.89499999999998</v>
      </c>
    </row>
    <row r="33" spans="1:11" ht="15" customHeight="1">
      <c r="A33" s="34" t="s">
        <v>72</v>
      </c>
      <c r="B33" s="35"/>
      <c r="C33" s="39">
        <f>C32-C34</f>
        <v>7.02</v>
      </c>
      <c r="D33" s="44">
        <v>45.31</v>
      </c>
      <c r="E33" s="44">
        <f>E32-E34</f>
        <v>179.739</v>
      </c>
      <c r="F33" s="70">
        <f>F32-F34</f>
        <v>172.755</v>
      </c>
      <c r="G33" s="72">
        <v>60.66</v>
      </c>
      <c r="H33" s="44">
        <f>F33-E33-G33+D33+F33</f>
        <v>150.42099999999999</v>
      </c>
    </row>
    <row r="34" spans="1:11" ht="13.5" customHeight="1">
      <c r="A34" s="136" t="s">
        <v>70</v>
      </c>
      <c r="B34" s="133"/>
      <c r="C34" s="39">
        <f>C32*10%</f>
        <v>0.78</v>
      </c>
      <c r="D34" s="44">
        <v>-0.75</v>
      </c>
      <c r="E34" s="44">
        <f>E32*10%</f>
        <v>19.971000000000004</v>
      </c>
      <c r="F34" s="70">
        <f>F32*10%</f>
        <v>19.195</v>
      </c>
      <c r="G34" s="44">
        <f>F34</f>
        <v>19.195</v>
      </c>
      <c r="H34" s="44">
        <f>F34-E34-G34+D34+F34</f>
        <v>-1.5260000000000034</v>
      </c>
    </row>
    <row r="35" spans="1:11" s="4" customFormat="1" ht="12.75" customHeight="1">
      <c r="A35" s="176" t="s">
        <v>155</v>
      </c>
      <c r="B35" s="177"/>
      <c r="C35" s="94"/>
      <c r="D35" s="93">
        <v>0</v>
      </c>
      <c r="E35" s="94">
        <f>E37+E38+E39+E40</f>
        <v>39.120000000000005</v>
      </c>
      <c r="F35" s="94">
        <f t="shared" ref="F35:H35" si="2">F37+F38+F39+F40</f>
        <v>37.43</v>
      </c>
      <c r="G35" s="94">
        <f t="shared" si="2"/>
        <v>37.43</v>
      </c>
      <c r="H35" s="93">
        <f t="shared" si="2"/>
        <v>-1.6900000000000008</v>
      </c>
    </row>
    <row r="36" spans="1:11" ht="12.75" customHeight="1">
      <c r="A36" s="112" t="s">
        <v>156</v>
      </c>
      <c r="B36" s="101"/>
      <c r="C36" s="102"/>
      <c r="D36" s="70">
        <v>0</v>
      </c>
      <c r="E36" s="102"/>
      <c r="F36" s="102"/>
      <c r="G36" s="111"/>
      <c r="H36" s="93"/>
    </row>
    <row r="37" spans="1:11" ht="12.75" customHeight="1">
      <c r="A37" s="178" t="s">
        <v>157</v>
      </c>
      <c r="B37" s="179"/>
      <c r="C37" s="102"/>
      <c r="D37" s="70">
        <v>0</v>
      </c>
      <c r="E37" s="102">
        <v>1.88</v>
      </c>
      <c r="F37" s="102">
        <v>1.79</v>
      </c>
      <c r="G37" s="111">
        <v>1.79</v>
      </c>
      <c r="H37" s="44">
        <f t="shared" ref="H37:H40" si="3">F37-E37-G37+D37+F37</f>
        <v>-8.9999999999999858E-2</v>
      </c>
    </row>
    <row r="38" spans="1:11" ht="12.75" customHeight="1">
      <c r="A38" s="178" t="s">
        <v>158</v>
      </c>
      <c r="B38" s="179"/>
      <c r="C38" s="102"/>
      <c r="D38" s="70">
        <v>0</v>
      </c>
      <c r="E38" s="102">
        <v>8.01</v>
      </c>
      <c r="F38" s="102">
        <v>7.51</v>
      </c>
      <c r="G38" s="111">
        <v>7.51</v>
      </c>
      <c r="H38" s="44">
        <f t="shared" si="3"/>
        <v>-0.5</v>
      </c>
    </row>
    <row r="39" spans="1:11" ht="12.75" customHeight="1">
      <c r="A39" s="178" t="s">
        <v>159</v>
      </c>
      <c r="B39" s="179"/>
      <c r="C39" s="102"/>
      <c r="D39" s="70">
        <v>0</v>
      </c>
      <c r="E39" s="102">
        <v>28.28</v>
      </c>
      <c r="F39" s="102">
        <v>27.25</v>
      </c>
      <c r="G39" s="111">
        <v>27.25</v>
      </c>
      <c r="H39" s="44">
        <f t="shared" si="3"/>
        <v>-1.0300000000000011</v>
      </c>
    </row>
    <row r="40" spans="1:11" ht="12.75" customHeight="1">
      <c r="A40" s="178" t="s">
        <v>160</v>
      </c>
      <c r="B40" s="179"/>
      <c r="C40" s="102"/>
      <c r="D40" s="70">
        <v>0</v>
      </c>
      <c r="E40" s="102">
        <v>0.95</v>
      </c>
      <c r="F40" s="102">
        <v>0.88</v>
      </c>
      <c r="G40" s="111">
        <v>0.88</v>
      </c>
      <c r="H40" s="44">
        <f t="shared" si="3"/>
        <v>-6.9999999999999951E-2</v>
      </c>
    </row>
    <row r="41" spans="1:11" s="98" customFormat="1">
      <c r="A41" s="105" t="s">
        <v>124</v>
      </c>
      <c r="B41" s="106"/>
      <c r="C41" s="94"/>
      <c r="D41" s="107"/>
      <c r="E41" s="94">
        <f>E8+E32+E35</f>
        <v>765.84</v>
      </c>
      <c r="F41" s="94">
        <f t="shared" ref="F41:G41" si="4">F8+F32+F35</f>
        <v>736.12</v>
      </c>
      <c r="G41" s="94">
        <f t="shared" si="4"/>
        <v>624.02499999999998</v>
      </c>
      <c r="H41" s="93"/>
      <c r="I41" s="109"/>
      <c r="J41" s="109"/>
    </row>
    <row r="42" spans="1:11" s="98" customFormat="1">
      <c r="A42" s="105" t="s">
        <v>125</v>
      </c>
      <c r="B42" s="106"/>
      <c r="C42" s="94"/>
      <c r="D42" s="107"/>
      <c r="E42" s="94"/>
      <c r="F42" s="94"/>
      <c r="G42" s="108"/>
      <c r="H42" s="93"/>
      <c r="I42" s="109"/>
      <c r="J42" s="109"/>
    </row>
    <row r="43" spans="1:11" ht="26.25" customHeight="1">
      <c r="A43" s="175" t="s">
        <v>129</v>
      </c>
      <c r="B43" s="151"/>
      <c r="C43" s="77" t="s">
        <v>130</v>
      </c>
      <c r="D43" s="44">
        <v>5.96</v>
      </c>
      <c r="E43" s="44">
        <v>1.8</v>
      </c>
      <c r="F43" s="70">
        <v>1.8</v>
      </c>
      <c r="G43" s="73">
        <f>G44</f>
        <v>0.30600000000000005</v>
      </c>
      <c r="H43" s="76">
        <f t="shared" ref="H43:H46" si="5">F43-E43-G43+D43+F43</f>
        <v>7.4539999999999997</v>
      </c>
      <c r="K43" t="s">
        <v>95</v>
      </c>
    </row>
    <row r="44" spans="1:11" s="81" customFormat="1" ht="11.25" customHeight="1">
      <c r="A44" s="79" t="s">
        <v>73</v>
      </c>
      <c r="B44" s="80"/>
      <c r="C44" s="68"/>
      <c r="D44" s="89">
        <v>0</v>
      </c>
      <c r="E44" s="89">
        <f>E43*17%</f>
        <v>0.30600000000000005</v>
      </c>
      <c r="F44" s="89">
        <f>F43*17%</f>
        <v>0.30600000000000005</v>
      </c>
      <c r="G44" s="87">
        <f>F44</f>
        <v>0.30600000000000005</v>
      </c>
      <c r="H44" s="44">
        <f t="shared" si="5"/>
        <v>0</v>
      </c>
    </row>
    <row r="45" spans="1:11" ht="21.75" customHeight="1">
      <c r="A45" s="175" t="s">
        <v>131</v>
      </c>
      <c r="B45" s="151"/>
      <c r="C45" s="77" t="s">
        <v>132</v>
      </c>
      <c r="D45" s="44">
        <v>8.24</v>
      </c>
      <c r="E45" s="44">
        <v>6.6</v>
      </c>
      <c r="F45" s="70">
        <v>6.6</v>
      </c>
      <c r="G45" s="73">
        <f>G46</f>
        <v>1.1220000000000001</v>
      </c>
      <c r="H45" s="76">
        <f t="shared" si="5"/>
        <v>13.718</v>
      </c>
      <c r="K45" t="s">
        <v>95</v>
      </c>
    </row>
    <row r="46" spans="1:11" s="81" customFormat="1" ht="12" customHeight="1">
      <c r="A46" s="79" t="s">
        <v>73</v>
      </c>
      <c r="B46" s="80"/>
      <c r="C46" s="68"/>
      <c r="D46" s="89">
        <v>0.03</v>
      </c>
      <c r="E46" s="89">
        <f>E45*17%</f>
        <v>1.1220000000000001</v>
      </c>
      <c r="F46" s="90">
        <f>F45*17%</f>
        <v>1.1220000000000001</v>
      </c>
      <c r="G46" s="87">
        <f>F46</f>
        <v>1.1220000000000001</v>
      </c>
      <c r="H46" s="44">
        <f t="shared" si="5"/>
        <v>3.0000000000000027E-2</v>
      </c>
    </row>
    <row r="47" spans="1:11" s="98" customFormat="1" ht="10.5" customHeight="1">
      <c r="A47" s="166" t="s">
        <v>126</v>
      </c>
      <c r="B47" s="167"/>
      <c r="C47" s="94"/>
      <c r="D47" s="107"/>
      <c r="E47" s="94">
        <f>E43+E45</f>
        <v>8.4</v>
      </c>
      <c r="F47" s="94">
        <f t="shared" ref="F47:G47" si="6">F43+F45</f>
        <v>8.4</v>
      </c>
      <c r="G47" s="94">
        <f t="shared" si="6"/>
        <v>1.4280000000000002</v>
      </c>
      <c r="H47" s="93"/>
    </row>
    <row r="48" spans="1:11" s="98" customFormat="1" ht="12.75" customHeight="1">
      <c r="A48" s="166" t="s">
        <v>138</v>
      </c>
      <c r="B48" s="167"/>
      <c r="C48" s="94"/>
      <c r="D48" s="107"/>
      <c r="E48" s="94">
        <f>E41+E47</f>
        <v>774.24</v>
      </c>
      <c r="F48" s="94">
        <f t="shared" ref="F48:G48" si="7">F41+F47</f>
        <v>744.52</v>
      </c>
      <c r="G48" s="94">
        <f t="shared" si="7"/>
        <v>625.45299999999997</v>
      </c>
      <c r="H48" s="93"/>
    </row>
    <row r="49" spans="1:26" s="98" customFormat="1" ht="10.5" customHeight="1">
      <c r="A49" s="166" t="s">
        <v>139</v>
      </c>
      <c r="B49" s="167"/>
      <c r="C49" s="94"/>
      <c r="D49" s="93">
        <f>D3</f>
        <v>-11.659999999999998</v>
      </c>
      <c r="E49" s="94"/>
      <c r="F49" s="94"/>
      <c r="G49" s="94"/>
      <c r="H49" s="93">
        <f>F48-E48+D49+F48-G48</f>
        <v>77.687000000000012</v>
      </c>
    </row>
    <row r="50" spans="1:26" s="98" customFormat="1" ht="21.75" customHeight="1">
      <c r="A50" s="156" t="s">
        <v>152</v>
      </c>
      <c r="B50" s="156"/>
      <c r="C50" s="91"/>
      <c r="D50" s="92"/>
      <c r="E50" s="93"/>
      <c r="F50" s="94"/>
      <c r="G50" s="94"/>
      <c r="H50" s="95">
        <f>H51+H52</f>
        <v>77.687000000000012</v>
      </c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</row>
    <row r="51" spans="1:26" s="98" customFormat="1" ht="12.75" customHeight="1">
      <c r="A51" s="156" t="s">
        <v>136</v>
      </c>
      <c r="B51" s="168"/>
      <c r="C51" s="91"/>
      <c r="D51" s="91"/>
      <c r="E51" s="93"/>
      <c r="F51" s="94"/>
      <c r="G51" s="94"/>
      <c r="H51" s="95">
        <f>H33+H43+H45</f>
        <v>171.59299999999999</v>
      </c>
      <c r="I51" s="97"/>
      <c r="J51" s="110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</row>
    <row r="52" spans="1:26" s="98" customFormat="1" ht="12" customHeight="1">
      <c r="A52" s="169" t="s">
        <v>137</v>
      </c>
      <c r="B52" s="170"/>
      <c r="C52" s="91"/>
      <c r="D52" s="91"/>
      <c r="E52" s="93"/>
      <c r="F52" s="94"/>
      <c r="G52" s="94"/>
      <c r="H52" s="95">
        <f>H8+H34+H35</f>
        <v>-93.905999999999977</v>
      </c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</row>
    <row r="53" spans="1:26" ht="24.75" customHeight="1">
      <c r="A53" s="147" t="s">
        <v>127</v>
      </c>
      <c r="B53" s="148"/>
      <c r="C53" s="148"/>
      <c r="D53" s="148"/>
      <c r="E53" s="148"/>
      <c r="F53" s="148"/>
      <c r="G53" s="148"/>
      <c r="H53" s="148"/>
    </row>
    <row r="54" spans="1:26" ht="14.25" customHeight="1">
      <c r="A54" s="19" t="s">
        <v>153</v>
      </c>
      <c r="D54" s="21"/>
      <c r="E54" s="45"/>
      <c r="F54" s="54"/>
      <c r="G54" s="45"/>
    </row>
    <row r="55" spans="1:26" ht="12" customHeight="1">
      <c r="A55" s="132" t="s">
        <v>57</v>
      </c>
      <c r="B55" s="133"/>
      <c r="C55" s="133"/>
      <c r="D55" s="119"/>
      <c r="E55" s="29" t="s">
        <v>58</v>
      </c>
      <c r="F55" s="55" t="s">
        <v>59</v>
      </c>
      <c r="G55" s="29" t="s">
        <v>60</v>
      </c>
      <c r="H55" s="7" t="s">
        <v>140</v>
      </c>
    </row>
    <row r="56" spans="1:26" ht="24.75" customHeight="1">
      <c r="A56" s="149" t="s">
        <v>161</v>
      </c>
      <c r="B56" s="150"/>
      <c r="C56" s="150"/>
      <c r="D56" s="151"/>
      <c r="E56" s="30" t="s">
        <v>133</v>
      </c>
      <c r="F56" s="55" t="s">
        <v>134</v>
      </c>
      <c r="G56" s="31">
        <v>0.61</v>
      </c>
      <c r="H56" s="16" t="s">
        <v>141</v>
      </c>
    </row>
    <row r="57" spans="1:26" ht="16.5" customHeight="1">
      <c r="A57" s="129" t="s">
        <v>162</v>
      </c>
      <c r="B57" s="130"/>
      <c r="C57" s="130"/>
      <c r="D57" s="131"/>
      <c r="E57" s="30" t="s">
        <v>163</v>
      </c>
      <c r="F57" s="55" t="s">
        <v>134</v>
      </c>
      <c r="G57" s="31">
        <v>6.5</v>
      </c>
      <c r="H57" s="16" t="s">
        <v>164</v>
      </c>
    </row>
    <row r="58" spans="1:26" ht="16.5" customHeight="1">
      <c r="A58" s="129" t="s">
        <v>165</v>
      </c>
      <c r="B58" s="130"/>
      <c r="C58" s="130"/>
      <c r="D58" s="131"/>
      <c r="E58" s="30" t="s">
        <v>166</v>
      </c>
      <c r="F58" s="55" t="s">
        <v>167</v>
      </c>
      <c r="G58" s="31">
        <v>53.55</v>
      </c>
      <c r="H58" s="16" t="s">
        <v>147</v>
      </c>
    </row>
    <row r="59" spans="1:26" s="4" customFormat="1" ht="13.5" customHeight="1">
      <c r="A59" s="145" t="s">
        <v>7</v>
      </c>
      <c r="B59" s="146"/>
      <c r="C59" s="146"/>
      <c r="D59" s="139"/>
      <c r="E59" s="82"/>
      <c r="F59" s="83"/>
      <c r="G59" s="84">
        <f>SUM(G56:G58)</f>
        <v>60.66</v>
      </c>
      <c r="H59" s="88"/>
    </row>
    <row r="60" spans="1:26">
      <c r="A60" s="19" t="s">
        <v>47</v>
      </c>
      <c r="D60" s="21"/>
      <c r="E60" s="45"/>
      <c r="F60" s="54"/>
      <c r="G60" s="45"/>
    </row>
    <row r="61" spans="1:26">
      <c r="A61" s="19" t="s">
        <v>48</v>
      </c>
      <c r="D61" s="21"/>
      <c r="E61" s="45"/>
      <c r="F61" s="54"/>
      <c r="G61" s="45"/>
    </row>
    <row r="62" spans="1:26" ht="23.25" customHeight="1">
      <c r="A62" s="132" t="s">
        <v>61</v>
      </c>
      <c r="B62" s="133"/>
      <c r="C62" s="133"/>
      <c r="D62" s="133"/>
      <c r="E62" s="119"/>
      <c r="F62" s="55" t="s">
        <v>59</v>
      </c>
      <c r="G62" s="16" t="s">
        <v>143</v>
      </c>
    </row>
    <row r="63" spans="1:26">
      <c r="A63" s="132" t="s">
        <v>94</v>
      </c>
      <c r="B63" s="133"/>
      <c r="C63" s="133"/>
      <c r="D63" s="133"/>
      <c r="E63" s="119"/>
      <c r="F63" s="55">
        <v>5</v>
      </c>
      <c r="G63" s="85">
        <v>1.69</v>
      </c>
    </row>
    <row r="64" spans="1:26">
      <c r="A64" s="21"/>
      <c r="D64" s="21"/>
      <c r="E64" s="45"/>
      <c r="F64" s="54"/>
      <c r="G64" s="45"/>
    </row>
    <row r="65" spans="1:8" s="4" customFormat="1">
      <c r="A65" s="19" t="s">
        <v>76</v>
      </c>
      <c r="B65" s="42"/>
      <c r="C65" s="43"/>
      <c r="D65" s="19"/>
      <c r="E65" s="46"/>
      <c r="F65" s="56"/>
      <c r="G65" s="46"/>
      <c r="H65" s="42"/>
    </row>
    <row r="66" spans="1:8">
      <c r="A66" s="144" t="s">
        <v>77</v>
      </c>
      <c r="B66" s="141"/>
      <c r="C66" s="140" t="s">
        <v>78</v>
      </c>
      <c r="D66" s="141"/>
      <c r="E66" s="29" t="s">
        <v>79</v>
      </c>
      <c r="F66" s="55" t="s">
        <v>80</v>
      </c>
      <c r="G66" s="29" t="s">
        <v>81</v>
      </c>
    </row>
    <row r="67" spans="1:8">
      <c r="A67" s="144" t="s">
        <v>168</v>
      </c>
      <c r="B67" s="141"/>
      <c r="C67" s="142" t="s">
        <v>82</v>
      </c>
      <c r="D67" s="143"/>
      <c r="E67" s="29">
        <v>5</v>
      </c>
      <c r="F67" s="55" t="s">
        <v>82</v>
      </c>
      <c r="G67" s="29" t="s">
        <v>82</v>
      </c>
    </row>
    <row r="68" spans="1:8">
      <c r="A68" s="4" t="s">
        <v>47</v>
      </c>
    </row>
    <row r="69" spans="1:8">
      <c r="A69" s="19" t="s">
        <v>154</v>
      </c>
      <c r="B69" s="46"/>
      <c r="C69" s="67"/>
      <c r="D69" s="19"/>
    </row>
    <row r="70" spans="1:8" ht="68.25" customHeight="1">
      <c r="A70" s="137" t="s">
        <v>169</v>
      </c>
      <c r="B70" s="137"/>
      <c r="C70" s="137"/>
      <c r="D70" s="137"/>
      <c r="E70" s="137"/>
      <c r="F70" s="137"/>
      <c r="G70" s="137"/>
    </row>
    <row r="72" spans="1:8">
      <c r="A72" t="s">
        <v>83</v>
      </c>
      <c r="E72" s="32" t="s">
        <v>84</v>
      </c>
    </row>
    <row r="73" spans="1:8">
      <c r="A73" t="s">
        <v>85</v>
      </c>
    </row>
    <row r="74" spans="1:8">
      <c r="A74" t="s">
        <v>86</v>
      </c>
    </row>
    <row r="76" spans="1:8">
      <c r="A76" s="17" t="s">
        <v>87</v>
      </c>
    </row>
    <row r="77" spans="1:8" ht="12.75" customHeight="1">
      <c r="A77" s="17" t="s">
        <v>88</v>
      </c>
      <c r="C77" s="41" t="s">
        <v>24</v>
      </c>
    </row>
    <row r="78" spans="1:8" ht="12" customHeight="1">
      <c r="A78" s="17" t="s">
        <v>89</v>
      </c>
      <c r="C78" s="41" t="s">
        <v>90</v>
      </c>
    </row>
    <row r="79" spans="1:8" ht="11.25" customHeight="1">
      <c r="A79" s="17" t="s">
        <v>91</v>
      </c>
      <c r="C79" s="41" t="s">
        <v>92</v>
      </c>
    </row>
  </sheetData>
  <mergeCells count="52">
    <mergeCell ref="A38:B38"/>
    <mergeCell ref="A39:B39"/>
    <mergeCell ref="A40:B40"/>
    <mergeCell ref="A4:B4"/>
    <mergeCell ref="A5:B5"/>
    <mergeCell ref="G27:G28"/>
    <mergeCell ref="F27:F28"/>
    <mergeCell ref="A7:B7"/>
    <mergeCell ref="A8:B8"/>
    <mergeCell ref="A10:B10"/>
    <mergeCell ref="A11:H11"/>
    <mergeCell ref="A12:B12"/>
    <mergeCell ref="A18:B18"/>
    <mergeCell ref="A26:B26"/>
    <mergeCell ref="A27:B28"/>
    <mergeCell ref="A3:B3"/>
    <mergeCell ref="A6:H6"/>
    <mergeCell ref="A14:B14"/>
    <mergeCell ref="A15:B15"/>
    <mergeCell ref="A17:B17"/>
    <mergeCell ref="A70:G70"/>
    <mergeCell ref="A30:B30"/>
    <mergeCell ref="A32:B32"/>
    <mergeCell ref="A34:B34"/>
    <mergeCell ref="C66:D66"/>
    <mergeCell ref="C67:D67"/>
    <mergeCell ref="A66:B66"/>
    <mergeCell ref="A67:B67"/>
    <mergeCell ref="A59:D59"/>
    <mergeCell ref="A53:H53"/>
    <mergeCell ref="A55:D55"/>
    <mergeCell ref="A56:D56"/>
    <mergeCell ref="A57:D57"/>
    <mergeCell ref="A48:B48"/>
    <mergeCell ref="A49:B49"/>
    <mergeCell ref="A51:B51"/>
    <mergeCell ref="A58:D58"/>
    <mergeCell ref="A63:E63"/>
    <mergeCell ref="A62:E62"/>
    <mergeCell ref="A21:B21"/>
    <mergeCell ref="A20:B20"/>
    <mergeCell ref="A23:B23"/>
    <mergeCell ref="C27:C28"/>
    <mergeCell ref="D27:D28"/>
    <mergeCell ref="E27:E28"/>
    <mergeCell ref="A52:B52"/>
    <mergeCell ref="A50:B50"/>
    <mergeCell ref="A43:B43"/>
    <mergeCell ref="A47:B47"/>
    <mergeCell ref="A45:B45"/>
    <mergeCell ref="A35:B35"/>
    <mergeCell ref="A37:B37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2018-03-12T23:27:48Z</cp:lastPrinted>
  <dcterms:created xsi:type="dcterms:W3CDTF">2013-02-18T04:38:06Z</dcterms:created>
  <dcterms:modified xsi:type="dcterms:W3CDTF">2018-03-20T05:26:05Z</dcterms:modified>
</cp:coreProperties>
</file>