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8" l="1"/>
  <c r="H37" i="8"/>
  <c r="G36" i="8"/>
  <c r="G38" i="8"/>
  <c r="G39" i="8"/>
  <c r="H40" i="8"/>
  <c r="H36" i="8"/>
  <c r="H42" i="8"/>
  <c r="H43" i="8"/>
  <c r="H41" i="8"/>
  <c r="F39" i="8"/>
  <c r="E39" i="8"/>
  <c r="H28" i="8"/>
  <c r="E28" i="8"/>
  <c r="F28" i="8"/>
  <c r="G28" i="8"/>
  <c r="G24" i="8"/>
  <c r="G26" i="8"/>
  <c r="F26" i="8"/>
  <c r="H24" i="8"/>
  <c r="F34" i="8"/>
  <c r="G34" i="8"/>
  <c r="E38" i="8"/>
  <c r="G8" i="8"/>
  <c r="G7" i="8"/>
  <c r="C7" i="8"/>
  <c r="G51" i="8"/>
  <c r="G25" i="8"/>
  <c r="F7" i="8"/>
  <c r="E7" i="8"/>
  <c r="H7" i="8"/>
  <c r="G30" i="8"/>
  <c r="H30" i="8"/>
  <c r="G31" i="8"/>
  <c r="H31" i="8"/>
  <c r="G32" i="8"/>
  <c r="H32" i="8"/>
  <c r="G33" i="8"/>
  <c r="H33" i="8"/>
  <c r="F37" i="8"/>
  <c r="E37" i="8"/>
  <c r="F38" i="8"/>
  <c r="E34" i="8"/>
  <c r="F16" i="8"/>
  <c r="E16" i="8"/>
  <c r="D16" i="8"/>
  <c r="H16" i="8"/>
  <c r="G20" i="8"/>
  <c r="G17" i="8"/>
  <c r="G14" i="8"/>
  <c r="G11" i="8"/>
  <c r="F25" i="8"/>
  <c r="E26" i="8"/>
  <c r="E25" i="8"/>
  <c r="C26" i="8"/>
  <c r="C25" i="8"/>
  <c r="C22" i="8"/>
  <c r="C21" i="8"/>
  <c r="C16" i="8"/>
  <c r="C15" i="8"/>
  <c r="H26" i="8"/>
  <c r="H25" i="8"/>
  <c r="E22" i="8"/>
  <c r="F22" i="8"/>
  <c r="D22" i="8"/>
  <c r="H22" i="8"/>
  <c r="E21" i="8"/>
  <c r="F21" i="8"/>
  <c r="D21" i="8"/>
  <c r="H21" i="8"/>
  <c r="H20" i="8"/>
  <c r="G22" i="8"/>
  <c r="G21" i="8"/>
  <c r="F19" i="8"/>
  <c r="E19" i="8"/>
  <c r="D19" i="8"/>
  <c r="H19" i="8"/>
  <c r="F18" i="8"/>
  <c r="E18" i="8"/>
  <c r="D18" i="8"/>
  <c r="H18" i="8"/>
  <c r="H17" i="8"/>
  <c r="G19" i="8"/>
  <c r="G18" i="8"/>
  <c r="F15" i="8"/>
  <c r="E15" i="8"/>
  <c r="D15" i="8"/>
  <c r="H15" i="8"/>
  <c r="H14" i="8"/>
  <c r="G16" i="8"/>
  <c r="G15" i="8"/>
  <c r="F13" i="8"/>
  <c r="E13" i="8"/>
  <c r="D13" i="8"/>
  <c r="H13" i="8"/>
  <c r="F12" i="8"/>
  <c r="E12" i="8"/>
  <c r="D12" i="8"/>
  <c r="H12" i="8"/>
  <c r="H11" i="8"/>
  <c r="G13" i="8"/>
  <c r="G12" i="8"/>
  <c r="F9" i="8"/>
  <c r="E9" i="8"/>
  <c r="D9" i="8"/>
  <c r="H9" i="8"/>
  <c r="F8" i="8"/>
  <c r="E8" i="8"/>
  <c r="D8" i="8"/>
  <c r="H8" i="8"/>
  <c r="G9" i="8"/>
  <c r="C19" i="8"/>
  <c r="C18" i="8"/>
  <c r="C13" i="8"/>
  <c r="C12" i="8"/>
  <c r="C9" i="8"/>
  <c r="C8" i="8"/>
</calcChain>
</file>

<file path=xl/sharedStrings.xml><?xml version="1.0" encoding="utf-8"?>
<sst xmlns="http://schemas.openxmlformats.org/spreadsheetml/2006/main" count="164" uniqueCount="143">
  <si>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</si>
  <si>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</si>
  <si>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</si>
  <si>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</si>
  <si>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</si>
  <si>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</si>
  <si>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</si>
  <si>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</si>
  <si>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</si>
  <si>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</si>
  <si>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</si>
  <si>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</si>
  <si>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</si>
  <si>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</si>
  <si>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</si>
  <si>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</si>
  <si>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</si>
  <si>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</si>
  <si>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</si>
  <si>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</si>
  <si>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</si>
  <si>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</si>
  <si>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</si>
  <si>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</si>
  <si>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</si>
  <si>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</si>
  <si>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</si>
  <si>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</si>
  <si>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</si>
  <si>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</si>
  <si>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</si>
  <si>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</si>
  <si>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</si>
  <si>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</si>
  <si>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</si>
  <si>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</si>
  <si>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</si>
  <si>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</si>
  <si>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</si>
  <si>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</si>
  <si>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</si>
  <si>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</si>
  <si>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</si>
  <si>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</si>
  <si>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</si>
  <si>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</si>
  <si>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</si>
  <si>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</si>
  <si>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</si>
  <si>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</si>
  <si>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сумма, тыс.руб.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</si>
  <si>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</si>
  <si>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</si>
  <si>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</si>
  <si>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</si>
  <si>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</si>
  <si>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</si>
  <si>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</si>
  <si>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</si>
  <si>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</si>
  <si>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</si>
  <si>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</si>
  <si>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</si>
  <si>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</si>
  <si>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</si>
  <si>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</si>
  <si>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нет</t>
  </si>
  <si>
    <t xml:space="preserve">Генеральный директор </t>
  </si>
  <si>
    <t xml:space="preserve">ООО "Управляющая компания 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</si>
  <si>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</si>
  <si>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</si>
  <si>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</si>
  <si>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</si>
  <si>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</si>
  <si>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1.4 Вывоз и утилизация ТБО</t>
  </si>
  <si>
    <t>неименование работ</t>
  </si>
  <si>
    <t>ООО "Чистый двор"</t>
  </si>
  <si>
    <t>ООО "Эра"</t>
  </si>
  <si>
    <t>ул. Тунгусская, 8</t>
  </si>
  <si>
    <t>2-265-897</t>
  </si>
  <si>
    <t>1.Сведения об Управляющей компании Ленинского района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</si>
  <si>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</si>
  <si>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</si>
  <si>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</si>
  <si>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</si>
  <si>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</si>
  <si>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</si>
  <si>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</si>
  <si>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</si>
  <si>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</si>
  <si>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</si>
  <si>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</si>
  <si>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</si>
  <si>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</si>
  <si>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</si>
  <si>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</si>
  <si>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143 по ул.Светланская</t>
  </si>
  <si>
    <t>01.02.2008 г.</t>
  </si>
  <si>
    <t>Ленинского района"</t>
  </si>
  <si>
    <t>Количество проживающих</t>
  </si>
  <si>
    <t>ИТОГО ПО ДОМУ:</t>
  </si>
  <si>
    <t>ПРОЧИЕ УСЛУГИ:</t>
  </si>
  <si>
    <t>ИТОГО ПО ПРОЧИМ УСЛУГАМ: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</si>
  <si>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</si>
  <si>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</si>
  <si>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</si>
  <si>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</si>
  <si>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ООО " Восток Мегаполис"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</si>
  <si>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</si>
  <si>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</si>
  <si>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</si>
  <si>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</si>
  <si>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</si>
  <si>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</si>
  <si>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445,60 м2</t>
  </si>
  <si>
    <t>Часть 4.</t>
  </si>
  <si>
    <t>Часть 3.</t>
  </si>
  <si>
    <t>исполнитель</t>
  </si>
  <si>
    <t>4 331,56 м2</t>
  </si>
  <si>
    <t>1 564,80  м2</t>
  </si>
  <si>
    <t>163 чел</t>
  </si>
  <si>
    <t xml:space="preserve">                       Отчет ООО "Управляющей компании Ленинского района"  за 2019 г.</t>
  </si>
  <si>
    <t xml:space="preserve">             ООО "Управляющая компания Ленинского района"</t>
  </si>
  <si>
    <t>Тяптин Андрей Александрович</t>
  </si>
  <si>
    <t>1.Отчет об исполнении договора управления за 2019 г.(тыс.р.)</t>
  </si>
  <si>
    <t>переходящие остатки д/ср-в на начало 01.01. 2019г.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</si>
  <si>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</si>
  <si>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2019г.</t>
  </si>
  <si>
    <t>3. Перечень работ, выполненных по статье " текущий ремонт"  в 2019 году.</t>
  </si>
  <si>
    <t>Земена фурнитуры на пластиковых окнах</t>
  </si>
  <si>
    <t>5 шт</t>
  </si>
  <si>
    <t>Позитив Плюс</t>
  </si>
  <si>
    <t xml:space="preserve">Аварийный ремонт кровли </t>
  </si>
  <si>
    <t>30 м2</t>
  </si>
  <si>
    <t>Косметический ремонт подъездов</t>
  </si>
  <si>
    <t>2003 м2</t>
  </si>
  <si>
    <t>План по статье "текущий ремонт" на 2020 год</t>
  </si>
  <si>
    <t>А.А.Тяптин</t>
  </si>
  <si>
    <t>Исп:</t>
  </si>
  <si>
    <t>2-205-087</t>
  </si>
  <si>
    <t>1. Текущий ремонт коммуникаций, проходящих через нежилые помещения</t>
  </si>
  <si>
    <t>Предложение Управляющей компании:  Ремонт фасада. Ремонт асфальтобетонного покрытия придомовой территории. Собственникам, необходимо предоставить протокол общего собрания о согласии проведения указанных работ, либо принять собственное решение, для формирования плана текущего ремонта по дому № 143 по ул. Светланской на 2020 год.</t>
  </si>
  <si>
    <t xml:space="preserve">ИСХ.  № 655/03   от  17.03.2020  год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</si>
</sst>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#,##0.00;[Red]#,##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164" fontId="0" fillId="0" borderId="0" xfId="0" applyNumberFormat="1"/>
    <xf numFmtId="2" fontId="0" fillId="0" borderId="0" xfId="0" applyNumberFormat="1"/>
    <xf numFmtId="0" fontId="6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Alignment="1"/>
    <xf numFmtId="0" fontId="9" fillId="0" borderId="1" xfId="0" applyFont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0" fontId="4" fillId="2" borderId="0" xfId="0" applyFont="1" applyFill="1"/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4" fontId="9" fillId="2" borderId="1" xfId="0" applyNumberFormat="1" applyFont="1" applyFill="1" applyBorder="1" applyAlignment="1"/>
    <xf numFmtId="4" fontId="9" fillId="2" borderId="1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6" xfId="0" applyNumberFormat="1" applyFont="1" applyFill="1" applyBorder="1" applyAlignment="1">
      <alignment horizontal="left"/>
    </xf>
    <xf numFmtId="4" fontId="3" fillId="0" borderId="1" xfId="0" applyNumberFormat="1" applyFont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2" xfId="0" applyNumberFormat="1" applyFont="1" applyFill="1" applyBorder="1" applyAlignment="1">
      <alignment horizontal="left"/>
    </xf>
    <xf numFmtId="4" fontId="9" fillId="0" borderId="6" xfId="0" applyNumberFormat="1" applyFont="1" applyFill="1" applyBorder="1" applyAlignment="1">
      <alignment horizontal="left"/>
    </xf>
    <xf numFmtId="4" fontId="9" fillId="0" borderId="6" xfId="0" applyNumberFormat="1" applyFon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9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left"/>
    </xf>
    <xf numFmtId="4" fontId="4" fillId="2" borderId="5" xfId="0" applyNumberFormat="1" applyFont="1" applyFill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/>
    <xf numFmtId="4" fontId="3" fillId="0" borderId="8" xfId="0" applyNumberFormat="1" applyFont="1" applyBorder="1" applyAlignment="1"/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9" fillId="2" borderId="1" xfId="0" applyNumberFormat="1" applyFont="1" applyFill="1" applyBorder="1" applyAlignment="1">
      <alignment horizontal="right"/>
    </xf>
    <xf numFmtId="4" fontId="9" fillId="2" borderId="1" xfId="0" applyNumberFormat="1" applyFont="1" applyFill="1" applyBorder="1"/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3" fillId="0" borderId="2" xfId="0" applyNumberFormat="1" applyFont="1" applyBorder="1"/>
    <xf numFmtId="4" fontId="3" fillId="0" borderId="6" xfId="0" applyNumberFormat="1" applyFont="1" applyBorder="1"/>
    <xf numFmtId="165" fontId="6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4" fontId="9" fillId="2" borderId="2" xfId="0" applyNumberFormat="1" applyFont="1" applyFill="1" applyBorder="1" applyAlignment="1">
      <alignment horizontal="left"/>
    </xf>
    <xf numFmtId="0" fontId="15" fillId="0" borderId="1" xfId="0" applyFont="1" applyBorder="1" applyAlignment="1"/>
    <xf numFmtId="0" fontId="15" fillId="0" borderId="1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/>
    <xf numFmtId="4" fontId="4" fillId="0" borderId="6" xfId="0" applyNumberFormat="1" applyFont="1" applyBorder="1" applyAlignment="1"/>
    <xf numFmtId="4" fontId="9" fillId="2" borderId="5" xfId="0" applyNumberFormat="1" applyFont="1" applyFill="1" applyBorder="1" applyAlignment="1">
      <alignment wrapText="1"/>
    </xf>
    <xf numFmtId="4" fontId="7" fillId="2" borderId="5" xfId="0" applyNumberFormat="1" applyFont="1" applyFill="1" applyBorder="1" applyAlignment="1">
      <alignment horizontal="center" wrapText="1"/>
    </xf>
    <xf numFmtId="4" fontId="15" fillId="2" borderId="5" xfId="0" applyNumberFormat="1" applyFont="1" applyFill="1" applyBorder="1" applyAlignment="1">
      <alignment horizontal="center" wrapText="1"/>
    </xf>
    <xf numFmtId="4" fontId="15" fillId="2" borderId="6" xfId="0" applyNumberFormat="1" applyFont="1" applyFill="1" applyBorder="1" applyAlignment="1">
      <alignment horizontal="center" wrapText="1"/>
    </xf>
    <xf numFmtId="4" fontId="0" fillId="0" borderId="6" xfId="0" applyNumberFormat="1" applyBorder="1" applyAlignment="1"/>
    <xf numFmtId="4" fontId="3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9" fillId="2" borderId="6" xfId="0" applyNumberFormat="1" applyFont="1" applyFill="1" applyBorder="1" applyAlignment="1">
      <alignment wrapText="1"/>
    </xf>
    <xf numFmtId="4" fontId="9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/>
    <xf numFmtId="4" fontId="3" fillId="0" borderId="2" xfId="0" applyNumberFormat="1" applyFont="1" applyFill="1" applyBorder="1" applyAlignment="1">
      <alignment horizontal="left" wrapText="1"/>
    </xf>
    <xf numFmtId="4" fontId="3" fillId="0" borderId="6" xfId="0" applyNumberFormat="1" applyFont="1" applyBorder="1" applyAlignment="1">
      <alignment horizontal="left" wrapText="1"/>
    </xf>
    <xf numFmtId="4" fontId="9" fillId="2" borderId="7" xfId="0" applyNumberFormat="1" applyFont="1" applyFill="1" applyBorder="1" applyAlignment="1">
      <alignment wrapText="1"/>
    </xf>
    <xf numFmtId="4" fontId="9" fillId="2" borderId="8" xfId="0" applyNumberFormat="1" applyFont="1" applyFill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0" fillId="0" borderId="6" xfId="0" applyNumberFormat="1" applyBorder="1" applyAlignment="1">
      <alignment wrapText="1"/>
    </xf>
    <xf numFmtId="4" fontId="9" fillId="2" borderId="2" xfId="0" applyNumberFormat="1" applyFont="1" applyFill="1" applyBorder="1" applyAlignment="1">
      <alignment horizontal="left" wrapText="1"/>
    </xf>
    <xf numFmtId="4" fontId="9" fillId="2" borderId="6" xfId="0" applyNumberFormat="1" applyFont="1" applyFill="1" applyBorder="1" applyAlignment="1">
      <alignment horizontal="left" wrapText="1"/>
    </xf>
    <xf numFmtId="4" fontId="3" fillId="2" borderId="2" xfId="0" applyNumberFormat="1" applyFont="1" applyFill="1" applyBorder="1" applyAlignment="1">
      <alignment horizontal="left" wrapText="1"/>
    </xf>
    <xf numFmtId="4" fontId="3" fillId="2" borderId="6" xfId="0" applyNumberFormat="1" applyFont="1" applyFill="1" applyBorder="1" applyAlignment="1">
      <alignment horizontal="left" wrapText="1"/>
    </xf>
    <xf numFmtId="4" fontId="9" fillId="2" borderId="2" xfId="0" applyNumberFormat="1" applyFont="1" applyFill="1" applyBorder="1" applyAlignment="1">
      <alignment horizontal="center" wrapText="1"/>
    </xf>
    <xf numFmtId="4" fontId="0" fillId="2" borderId="6" xfId="0" applyNumberFormat="1" applyFill="1" applyBorder="1" applyAlignment="1">
      <alignment horizontal="center" wrapText="1"/>
    </xf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zoomScale="130" zoomScaleNormal="130" workbookViewId="0">
      <selection activeCell="E10" sqref="E10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121</v>
      </c>
      <c r="C1" s="1"/>
    </row>
    <row r="2" spans="1:4" ht="15" customHeight="1" x14ac:dyDescent="0.25">
      <c r="A2" s="2" t="s">
        <v>43</v>
      </c>
      <c r="C2" s="4"/>
    </row>
    <row r="3" spans="1:4" ht="15.75" x14ac:dyDescent="0.25">
      <c r="B3" s="4"/>
      <c r="C3" s="22" t="s">
        <v>96</v>
      </c>
    </row>
    <row r="4" spans="1:4" s="21" customFormat="1" ht="14.25" customHeight="1" x14ac:dyDescent="0.2">
      <c r="A4" s="20" t="s">
        <v>142</v>
      </c>
      <c r="C4" s="20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80</v>
      </c>
      <c r="C6" s="20"/>
    </row>
    <row r="7" spans="1:4" s="21" customFormat="1" ht="12.75" customHeight="1" x14ac:dyDescent="0.25">
      <c r="A7" s="5"/>
      <c r="B7"/>
      <c r="C7"/>
      <c r="D7"/>
    </row>
    <row r="8" spans="1:4" s="3" customFormat="1" ht="15" customHeight="1" x14ac:dyDescent="0.25">
      <c r="A8" s="12" t="s">
        <v>0</v>
      </c>
      <c r="B8" s="13" t="s">
        <v>9</v>
      </c>
      <c r="C8" s="25" t="s">
        <v>122</v>
      </c>
      <c r="D8" s="10"/>
    </row>
    <row r="9" spans="1:4" s="3" customFormat="1" ht="12" customHeight="1" x14ac:dyDescent="0.25">
      <c r="A9" s="12" t="s">
        <v>1</v>
      </c>
      <c r="B9" s="13" t="s">
        <v>10</v>
      </c>
      <c r="C9" s="112" t="s">
        <v>123</v>
      </c>
      <c r="D9" s="113"/>
    </row>
    <row r="10" spans="1:4" s="3" customFormat="1" ht="24" customHeight="1" x14ac:dyDescent="0.25">
      <c r="A10" s="12" t="s">
        <v>2</v>
      </c>
      <c r="B10" s="14" t="s">
        <v>11</v>
      </c>
      <c r="C10" s="114" t="s">
        <v>81</v>
      </c>
      <c r="D10" s="115"/>
    </row>
    <row r="11" spans="1:4" s="3" customFormat="1" ht="15" customHeight="1" x14ac:dyDescent="0.25">
      <c r="A11" s="12" t="s">
        <v>3</v>
      </c>
      <c r="B11" s="13" t="s">
        <v>12</v>
      </c>
      <c r="C11" s="112" t="s">
        <v>13</v>
      </c>
      <c r="D11" s="113"/>
    </row>
    <row r="12" spans="1:4" s="3" customFormat="1" ht="16.5" customHeight="1" x14ac:dyDescent="0.25">
      <c r="A12" s="119">
        <v>5</v>
      </c>
      <c r="B12" s="119" t="s">
        <v>82</v>
      </c>
      <c r="C12" s="40" t="s">
        <v>83</v>
      </c>
      <c r="D12" s="41" t="s">
        <v>84</v>
      </c>
    </row>
    <row r="13" spans="1:4" s="3" customFormat="1" ht="14.25" customHeight="1" x14ac:dyDescent="0.25">
      <c r="A13" s="119"/>
      <c r="B13" s="119"/>
      <c r="C13" s="40" t="s">
        <v>85</v>
      </c>
      <c r="D13" s="41" t="s">
        <v>86</v>
      </c>
    </row>
    <row r="14" spans="1:4" s="3" customFormat="1" x14ac:dyDescent="0.25">
      <c r="A14" s="119"/>
      <c r="B14" s="119"/>
      <c r="C14" s="40" t="s">
        <v>87</v>
      </c>
      <c r="D14" s="41" t="s">
        <v>88</v>
      </c>
    </row>
    <row r="15" spans="1:4" s="3" customFormat="1" ht="16.5" customHeight="1" x14ac:dyDescent="0.25">
      <c r="A15" s="119"/>
      <c r="B15" s="119"/>
      <c r="C15" s="40" t="s">
        <v>89</v>
      </c>
      <c r="D15" s="41" t="s">
        <v>91</v>
      </c>
    </row>
    <row r="16" spans="1:4" s="3" customFormat="1" ht="16.5" customHeight="1" x14ac:dyDescent="0.25">
      <c r="A16" s="119"/>
      <c r="B16" s="119"/>
      <c r="C16" s="40" t="s">
        <v>90</v>
      </c>
      <c r="D16" s="41" t="s">
        <v>84</v>
      </c>
    </row>
    <row r="17" spans="1:4" s="5" customFormat="1" ht="15.75" customHeight="1" x14ac:dyDescent="0.25">
      <c r="A17" s="119"/>
      <c r="B17" s="119"/>
      <c r="C17" s="40" t="s">
        <v>92</v>
      </c>
      <c r="D17" s="41" t="s">
        <v>93</v>
      </c>
    </row>
    <row r="18" spans="1:4" s="5" customFormat="1" ht="15.75" customHeight="1" x14ac:dyDescent="0.25">
      <c r="A18" s="119"/>
      <c r="B18" s="119"/>
      <c r="C18" s="42" t="s">
        <v>94</v>
      </c>
      <c r="D18" s="41" t="s">
        <v>95</v>
      </c>
    </row>
    <row r="19" spans="1:4" ht="21.75" customHeight="1" x14ac:dyDescent="0.25">
      <c r="A19" s="12" t="s">
        <v>4</v>
      </c>
      <c r="B19" s="13" t="s">
        <v>14</v>
      </c>
      <c r="C19" s="120" t="s">
        <v>73</v>
      </c>
      <c r="D19" s="121"/>
    </row>
    <row r="20" spans="1:4" s="5" customFormat="1" ht="22.9" customHeight="1" x14ac:dyDescent="0.25">
      <c r="A20" s="12" t="s">
        <v>5</v>
      </c>
      <c r="B20" s="14" t="s">
        <v>15</v>
      </c>
      <c r="C20" s="122" t="s">
        <v>47</v>
      </c>
      <c r="D20" s="123"/>
    </row>
    <row r="21" spans="1:4" s="5" customFormat="1" ht="15" customHeight="1" x14ac:dyDescent="0.25">
      <c r="A21" s="12" t="s">
        <v>6</v>
      </c>
      <c r="B21" s="13" t="s">
        <v>16</v>
      </c>
      <c r="C21" s="114" t="s">
        <v>17</v>
      </c>
      <c r="D21" s="124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8" t="s">
        <v>18</v>
      </c>
      <c r="B23" s="16"/>
      <c r="C23" s="16"/>
      <c r="D23" s="16"/>
    </row>
    <row r="24" spans="1:4" ht="12.75" customHeight="1" x14ac:dyDescent="0.25">
      <c r="A24" s="15"/>
      <c r="B24" s="16"/>
      <c r="C24" s="16"/>
      <c r="D24" s="16"/>
    </row>
    <row r="25" spans="1:4" ht="23.25" x14ac:dyDescent="0.25">
      <c r="A25" s="6"/>
      <c r="B25" s="17" t="s">
        <v>19</v>
      </c>
      <c r="C25" s="7" t="s">
        <v>20</v>
      </c>
      <c r="D25" s="9" t="s">
        <v>21</v>
      </c>
    </row>
    <row r="26" spans="1:4" ht="30" customHeight="1" x14ac:dyDescent="0.25">
      <c r="A26" s="116" t="s">
        <v>24</v>
      </c>
      <c r="B26" s="117"/>
      <c r="C26" s="117"/>
      <c r="D26" s="118"/>
    </row>
    <row r="27" spans="1:4" ht="12" customHeight="1" x14ac:dyDescent="0.25">
      <c r="A27" s="36"/>
      <c r="B27" s="37"/>
      <c r="C27" s="37"/>
      <c r="D27" s="38"/>
    </row>
    <row r="28" spans="1:4" ht="13.5" customHeight="1" x14ac:dyDescent="0.25">
      <c r="A28" s="7">
        <v>1</v>
      </c>
      <c r="B28" s="6" t="s">
        <v>76</v>
      </c>
      <c r="C28" s="6" t="s">
        <v>22</v>
      </c>
      <c r="D28" s="6" t="s">
        <v>23</v>
      </c>
    </row>
    <row r="29" spans="1:4" x14ac:dyDescent="0.25">
      <c r="A29" s="19" t="s">
        <v>25</v>
      </c>
      <c r="B29" s="18"/>
      <c r="C29" s="18"/>
      <c r="D29" s="18"/>
    </row>
    <row r="30" spans="1:4" x14ac:dyDescent="0.25">
      <c r="A30" s="7">
        <v>1</v>
      </c>
      <c r="B30" s="6" t="s">
        <v>77</v>
      </c>
      <c r="C30" s="6" t="s">
        <v>78</v>
      </c>
      <c r="D30" s="6" t="s">
        <v>79</v>
      </c>
    </row>
    <row r="31" spans="1:4" x14ac:dyDescent="0.25">
      <c r="A31" s="19" t="s">
        <v>37</v>
      </c>
      <c r="B31" s="18"/>
      <c r="C31" s="18"/>
      <c r="D31" s="18"/>
    </row>
    <row r="32" spans="1:4" x14ac:dyDescent="0.25">
      <c r="A32" s="19" t="s">
        <v>38</v>
      </c>
      <c r="B32" s="18"/>
      <c r="C32" s="18"/>
      <c r="D32" s="18"/>
    </row>
    <row r="33" spans="1:4" x14ac:dyDescent="0.25">
      <c r="A33" s="7">
        <v>1</v>
      </c>
      <c r="B33" s="6" t="s">
        <v>107</v>
      </c>
      <c r="C33" s="6" t="s">
        <v>78</v>
      </c>
      <c r="D33" s="6" t="s">
        <v>26</v>
      </c>
    </row>
    <row r="34" spans="1:4" ht="15" customHeight="1" x14ac:dyDescent="0.25">
      <c r="A34" s="19" t="s">
        <v>27</v>
      </c>
      <c r="B34" s="18"/>
      <c r="C34" s="18"/>
      <c r="D34" s="18"/>
    </row>
    <row r="35" spans="1:4" x14ac:dyDescent="0.25">
      <c r="A35" s="7">
        <v>1</v>
      </c>
      <c r="B35" s="6" t="s">
        <v>28</v>
      </c>
      <c r="C35" s="6" t="s">
        <v>22</v>
      </c>
      <c r="D35" s="6" t="s">
        <v>23</v>
      </c>
    </row>
    <row r="36" spans="1:4" x14ac:dyDescent="0.25">
      <c r="A36" s="26"/>
      <c r="B36" s="11"/>
      <c r="C36" s="11"/>
      <c r="D36" s="11"/>
    </row>
    <row r="37" spans="1:4" x14ac:dyDescent="0.25">
      <c r="A37" s="4" t="s">
        <v>42</v>
      </c>
      <c r="B37" s="18"/>
      <c r="C37" s="18"/>
      <c r="D37" s="18"/>
    </row>
    <row r="38" spans="1:4" ht="15" customHeight="1" x14ac:dyDescent="0.25">
      <c r="A38" s="7">
        <v>1</v>
      </c>
      <c r="B38" s="6" t="s">
        <v>29</v>
      </c>
      <c r="C38" s="109">
        <v>1974</v>
      </c>
      <c r="D38" s="108"/>
    </row>
    <row r="39" spans="1:4" x14ac:dyDescent="0.25">
      <c r="A39" s="7">
        <v>2</v>
      </c>
      <c r="B39" s="6" t="s">
        <v>31</v>
      </c>
      <c r="C39" s="109">
        <v>5</v>
      </c>
      <c r="D39" s="108"/>
    </row>
    <row r="40" spans="1:4" x14ac:dyDescent="0.25">
      <c r="A40" s="7">
        <v>3</v>
      </c>
      <c r="B40" s="6" t="s">
        <v>32</v>
      </c>
      <c r="C40" s="109">
        <v>6</v>
      </c>
      <c r="D40" s="108"/>
    </row>
    <row r="41" spans="1:4" ht="15" customHeight="1" x14ac:dyDescent="0.25">
      <c r="A41" s="7">
        <v>4</v>
      </c>
      <c r="B41" s="6" t="s">
        <v>30</v>
      </c>
      <c r="C41" s="109" t="s">
        <v>66</v>
      </c>
      <c r="D41" s="108"/>
    </row>
    <row r="42" spans="1:4" x14ac:dyDescent="0.25">
      <c r="A42" s="7">
        <v>5</v>
      </c>
      <c r="B42" s="6" t="s">
        <v>33</v>
      </c>
      <c r="C42" s="109" t="s">
        <v>66</v>
      </c>
      <c r="D42" s="108"/>
    </row>
    <row r="43" spans="1:4" x14ac:dyDescent="0.25">
      <c r="A43" s="7">
        <v>6</v>
      </c>
      <c r="B43" s="6" t="s">
        <v>34</v>
      </c>
      <c r="C43" s="109" t="s">
        <v>118</v>
      </c>
      <c r="D43" s="108"/>
    </row>
    <row r="44" spans="1:4" ht="15" customHeight="1" x14ac:dyDescent="0.25">
      <c r="A44" s="7">
        <v>7</v>
      </c>
      <c r="B44" s="6" t="s">
        <v>35</v>
      </c>
      <c r="C44" s="109" t="s">
        <v>119</v>
      </c>
      <c r="D44" s="108"/>
    </row>
    <row r="45" spans="1:4" x14ac:dyDescent="0.25">
      <c r="A45" s="7">
        <v>8</v>
      </c>
      <c r="B45" s="6" t="s">
        <v>36</v>
      </c>
      <c r="C45" s="109" t="s">
        <v>114</v>
      </c>
      <c r="D45" s="108"/>
    </row>
    <row r="46" spans="1:4" x14ac:dyDescent="0.25">
      <c r="A46" s="7">
        <v>9</v>
      </c>
      <c r="B46" s="6" t="s">
        <v>99</v>
      </c>
      <c r="C46" s="110" t="s">
        <v>120</v>
      </c>
      <c r="D46" s="111"/>
    </row>
    <row r="47" spans="1:4" x14ac:dyDescent="0.25">
      <c r="A47" s="7">
        <v>10</v>
      </c>
      <c r="B47" s="6" t="s">
        <v>65</v>
      </c>
      <c r="C47" s="107" t="s">
        <v>97</v>
      </c>
      <c r="D47" s="108"/>
    </row>
    <row r="48" spans="1:4" x14ac:dyDescent="0.25">
      <c r="A48" s="4"/>
    </row>
    <row r="49" spans="1:4" x14ac:dyDescent="0.25">
      <c r="A49" s="4"/>
    </row>
    <row r="51" spans="1:4" x14ac:dyDescent="0.25">
      <c r="A51" s="43"/>
      <c r="B51" s="43"/>
      <c r="C51" s="44"/>
      <c r="D51" s="45"/>
    </row>
    <row r="52" spans="1:4" x14ac:dyDescent="0.25">
      <c r="A52" s="43"/>
      <c r="B52" s="43"/>
      <c r="C52" s="44"/>
      <c r="D52" s="45"/>
    </row>
    <row r="53" spans="1:4" x14ac:dyDescent="0.25">
      <c r="A53" s="43"/>
      <c r="B53" s="43"/>
      <c r="C53" s="44"/>
      <c r="D53" s="45"/>
    </row>
    <row r="54" spans="1:4" x14ac:dyDescent="0.25">
      <c r="A54" s="43"/>
      <c r="B54" s="43"/>
      <c r="C54" s="44"/>
      <c r="D54" s="45"/>
    </row>
    <row r="55" spans="1:4" x14ac:dyDescent="0.25">
      <c r="A55" s="43"/>
      <c r="B55" s="43"/>
      <c r="C55" s="46"/>
      <c r="D55" s="45"/>
    </row>
    <row r="56" spans="1:4" x14ac:dyDescent="0.25">
      <c r="A56" s="43"/>
      <c r="B56" s="43"/>
      <c r="C56" s="47"/>
      <c r="D56" s="45"/>
    </row>
  </sheetData>
  <mergeCells count="19">
    <mergeCell ref="C40:D40"/>
    <mergeCell ref="C38:D38"/>
    <mergeCell ref="C39:D39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7:D47"/>
    <mergeCell ref="C41:D41"/>
    <mergeCell ref="C42:D42"/>
    <mergeCell ref="C43:D43"/>
    <mergeCell ref="C44:D44"/>
    <mergeCell ref="C45:D45"/>
    <mergeCell ref="C46:D4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topLeftCell="A25" zoomScale="130" zoomScaleNormal="130" workbookViewId="0">
      <selection activeCell="A46" sqref="A46"/>
    </sheetView>
  </sheetViews>
  <sheetFormatPr defaultRowHeight="15" x14ac:dyDescent="0.25"/>
  <cols>
    <col min="1" max="1" width="15.85546875" customWidth="1"/>
    <col min="2" max="2" width="12.42578125" style="27" customWidth="1"/>
    <col min="3" max="3" width="8.5703125" style="31" customWidth="1"/>
    <col min="4" max="4" width="8.28515625" customWidth="1"/>
    <col min="5" max="5" width="8.5703125" customWidth="1"/>
    <col min="6" max="6" width="9" customWidth="1"/>
    <col min="7" max="7" width="9.5703125" customWidth="1"/>
    <col min="8" max="8" width="11.140625" customWidth="1"/>
  </cols>
  <sheetData>
    <row r="1" spans="1:26" ht="16.5" customHeight="1" x14ac:dyDescent="0.25">
      <c r="A1" s="4" t="s">
        <v>124</v>
      </c>
      <c r="B1"/>
      <c r="C1" s="30"/>
      <c r="D1" s="30"/>
      <c r="G1" s="30"/>
      <c r="H1" s="18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s="64" customFormat="1" ht="22.5" customHeight="1" x14ac:dyDescent="0.25">
      <c r="A2" s="127" t="s">
        <v>125</v>
      </c>
      <c r="B2" s="127"/>
      <c r="C2" s="68"/>
      <c r="D2" s="68">
        <v>1903.41</v>
      </c>
      <c r="E2" s="69"/>
      <c r="F2" s="69"/>
      <c r="G2" s="69"/>
      <c r="H2" s="96"/>
      <c r="I2" s="62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s="64" customFormat="1" ht="16.5" customHeight="1" x14ac:dyDescent="0.25">
      <c r="A3" s="127" t="s">
        <v>103</v>
      </c>
      <c r="B3" s="134"/>
      <c r="C3" s="68"/>
      <c r="D3" s="68">
        <v>2097.7800000000002</v>
      </c>
      <c r="E3" s="69"/>
      <c r="F3" s="69"/>
      <c r="G3" s="69"/>
      <c r="H3" s="96"/>
      <c r="I3" s="62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s="64" customFormat="1" ht="14.25" customHeight="1" x14ac:dyDescent="0.25">
      <c r="A4" s="127" t="s">
        <v>104</v>
      </c>
      <c r="B4" s="134"/>
      <c r="C4" s="68"/>
      <c r="D4" s="68">
        <v>-194.36</v>
      </c>
      <c r="E4" s="69"/>
      <c r="F4" s="69"/>
      <c r="G4" s="69"/>
      <c r="H4" s="96"/>
      <c r="I4" s="62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pans="1:26" ht="15" customHeight="1" x14ac:dyDescent="0.25">
      <c r="A5" s="128" t="s">
        <v>126</v>
      </c>
      <c r="B5" s="129"/>
      <c r="C5" s="129"/>
      <c r="D5" s="129"/>
      <c r="E5" s="129"/>
      <c r="F5" s="129"/>
      <c r="G5" s="129"/>
      <c r="H5" s="130"/>
      <c r="I5" s="59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ht="56.25" customHeight="1" x14ac:dyDescent="0.25">
      <c r="A6" s="125" t="s">
        <v>53</v>
      </c>
      <c r="B6" s="126"/>
      <c r="C6" s="97" t="s">
        <v>54</v>
      </c>
      <c r="D6" s="98" t="s">
        <v>55</v>
      </c>
      <c r="E6" s="98" t="s">
        <v>56</v>
      </c>
      <c r="F6" s="98" t="s">
        <v>57</v>
      </c>
      <c r="G6" s="99" t="s">
        <v>58</v>
      </c>
      <c r="H6" s="98" t="s">
        <v>59</v>
      </c>
      <c r="I6" s="5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17.25" customHeight="1" x14ac:dyDescent="0.25">
      <c r="A7" s="125" t="s">
        <v>60</v>
      </c>
      <c r="B7" s="131"/>
      <c r="C7" s="70">
        <f>C11+C14+C17+C20</f>
        <v>16.100000000000001</v>
      </c>
      <c r="D7" s="70">
        <v>-186.52</v>
      </c>
      <c r="E7" s="70">
        <f>E11+E14+E17+E20</f>
        <v>829.55</v>
      </c>
      <c r="F7" s="70">
        <f>F11+F14+F17+F20</f>
        <v>858.91</v>
      </c>
      <c r="G7" s="70">
        <f>G11+G14+G17+G20</f>
        <v>858.91</v>
      </c>
      <c r="H7" s="73">
        <f>F7-E7+D7</f>
        <v>-157.16</v>
      </c>
    </row>
    <row r="8" spans="1:26" x14ac:dyDescent="0.25">
      <c r="A8" s="74" t="s">
        <v>61</v>
      </c>
      <c r="B8" s="75"/>
      <c r="C8" s="76">
        <f>C7-C9</f>
        <v>14.490000000000002</v>
      </c>
      <c r="D8" s="76">
        <f>D7-D9</f>
        <v>-167.86799999999999</v>
      </c>
      <c r="E8" s="76">
        <f>E7-E9</f>
        <v>746.59499999999991</v>
      </c>
      <c r="F8" s="76">
        <f>F7-F9</f>
        <v>773.01900000000001</v>
      </c>
      <c r="G8" s="76">
        <f>G7-G9</f>
        <v>773.01900000000001</v>
      </c>
      <c r="H8" s="76">
        <f t="shared" ref="H8:H9" si="0">F8-E8+D8</f>
        <v>-141.4439999999999</v>
      </c>
      <c r="J8" s="48"/>
    </row>
    <row r="9" spans="1:26" x14ac:dyDescent="0.25">
      <c r="A9" s="132" t="s">
        <v>62</v>
      </c>
      <c r="B9" s="133"/>
      <c r="C9" s="76">
        <f>C7*10%</f>
        <v>1.6100000000000003</v>
      </c>
      <c r="D9" s="76">
        <f>D7*10%</f>
        <v>-18.652000000000001</v>
      </c>
      <c r="E9" s="76">
        <f>E7*10%</f>
        <v>82.954999999999998</v>
      </c>
      <c r="F9" s="76">
        <f>F7*10%</f>
        <v>85.891000000000005</v>
      </c>
      <c r="G9" s="76">
        <f>G7*10%</f>
        <v>85.891000000000005</v>
      </c>
      <c r="H9" s="76">
        <f t="shared" si="0"/>
        <v>-15.715999999999994</v>
      </c>
      <c r="J9" s="48"/>
    </row>
    <row r="10" spans="1:26" ht="12.75" customHeight="1" x14ac:dyDescent="0.25">
      <c r="A10" s="135" t="s">
        <v>63</v>
      </c>
      <c r="B10" s="136"/>
      <c r="C10" s="136"/>
      <c r="D10" s="136"/>
      <c r="E10" s="136"/>
      <c r="F10" s="136"/>
      <c r="G10" s="136"/>
      <c r="H10" s="131"/>
      <c r="J10" s="49"/>
    </row>
    <row r="11" spans="1:26" x14ac:dyDescent="0.25">
      <c r="A11" s="137" t="s">
        <v>44</v>
      </c>
      <c r="B11" s="138"/>
      <c r="C11" s="70">
        <v>5.75</v>
      </c>
      <c r="D11" s="71">
        <v>-59.45</v>
      </c>
      <c r="E11" s="71">
        <v>296.25</v>
      </c>
      <c r="F11" s="71">
        <v>307.48</v>
      </c>
      <c r="G11" s="71">
        <f>F11</f>
        <v>307.48</v>
      </c>
      <c r="H11" s="76">
        <f>F11-E11+D11</f>
        <v>-48.219999999999985</v>
      </c>
    </row>
    <row r="12" spans="1:26" x14ac:dyDescent="0.25">
      <c r="A12" s="74" t="s">
        <v>61</v>
      </c>
      <c r="B12" s="75"/>
      <c r="C12" s="76">
        <f>C11-C13</f>
        <v>5.1749999999999998</v>
      </c>
      <c r="D12" s="76">
        <f>D11-D13</f>
        <v>-53.505000000000003</v>
      </c>
      <c r="E12" s="76">
        <f>E11-E13</f>
        <v>266.625</v>
      </c>
      <c r="F12" s="76">
        <f>F11-F13</f>
        <v>276.73200000000003</v>
      </c>
      <c r="G12" s="76">
        <f>G11-G13</f>
        <v>276.73200000000003</v>
      </c>
      <c r="H12" s="76">
        <f t="shared" ref="H12:H22" si="1">F12-E12+D12</f>
        <v>-43.397999999999975</v>
      </c>
    </row>
    <row r="13" spans="1:26" x14ac:dyDescent="0.25">
      <c r="A13" s="132" t="s">
        <v>62</v>
      </c>
      <c r="B13" s="133"/>
      <c r="C13" s="76">
        <f>C11*10%</f>
        <v>0.57500000000000007</v>
      </c>
      <c r="D13" s="76">
        <f>D11*10%</f>
        <v>-5.9450000000000003</v>
      </c>
      <c r="E13" s="76">
        <f>E11*10%</f>
        <v>29.625</v>
      </c>
      <c r="F13" s="76">
        <f>F11*10%</f>
        <v>30.748000000000005</v>
      </c>
      <c r="G13" s="76">
        <f>G11*10%</f>
        <v>30.748000000000005</v>
      </c>
      <c r="H13" s="76">
        <f t="shared" si="1"/>
        <v>-4.8219999999999956</v>
      </c>
    </row>
    <row r="14" spans="1:26" ht="23.25" customHeight="1" x14ac:dyDescent="0.25">
      <c r="A14" s="137" t="s">
        <v>39</v>
      </c>
      <c r="B14" s="138"/>
      <c r="C14" s="70">
        <v>3.51</v>
      </c>
      <c r="D14" s="71">
        <v>-41.94</v>
      </c>
      <c r="E14" s="71">
        <v>180.85</v>
      </c>
      <c r="F14" s="71">
        <v>192.04</v>
      </c>
      <c r="G14" s="71">
        <f>F14</f>
        <v>192.04</v>
      </c>
      <c r="H14" s="76">
        <f t="shared" si="1"/>
        <v>-30.75</v>
      </c>
    </row>
    <row r="15" spans="1:26" x14ac:dyDescent="0.25">
      <c r="A15" s="74" t="s">
        <v>61</v>
      </c>
      <c r="B15" s="75"/>
      <c r="C15" s="76">
        <f>C14-C16</f>
        <v>3.1589999999999998</v>
      </c>
      <c r="D15" s="76">
        <f>D14-D16</f>
        <v>-37.745999999999995</v>
      </c>
      <c r="E15" s="76">
        <f>E14-E16</f>
        <v>162.76499999999999</v>
      </c>
      <c r="F15" s="76">
        <f>F14-F16</f>
        <v>172.83599999999998</v>
      </c>
      <c r="G15" s="76">
        <f>G14-G16</f>
        <v>172.83599999999998</v>
      </c>
      <c r="H15" s="76">
        <f t="shared" si="1"/>
        <v>-27.674999999999997</v>
      </c>
    </row>
    <row r="16" spans="1:26" ht="15" customHeight="1" x14ac:dyDescent="0.25">
      <c r="A16" s="132" t="s">
        <v>62</v>
      </c>
      <c r="B16" s="133"/>
      <c r="C16" s="76">
        <f>C14*10%</f>
        <v>0.35099999999999998</v>
      </c>
      <c r="D16" s="76">
        <f>D14*10%</f>
        <v>-4.194</v>
      </c>
      <c r="E16" s="76">
        <f>E14*10%</f>
        <v>18.085000000000001</v>
      </c>
      <c r="F16" s="76">
        <f>F14*10%</f>
        <v>19.204000000000001</v>
      </c>
      <c r="G16" s="76">
        <f>G14*10%</f>
        <v>19.204000000000001</v>
      </c>
      <c r="H16" s="76">
        <f t="shared" si="1"/>
        <v>-3.0750000000000002</v>
      </c>
    </row>
    <row r="17" spans="1:10" ht="12" customHeight="1" x14ac:dyDescent="0.25">
      <c r="A17" s="137" t="s">
        <v>45</v>
      </c>
      <c r="B17" s="138"/>
      <c r="C17" s="97">
        <v>2.41</v>
      </c>
      <c r="D17" s="71">
        <v>-28.79</v>
      </c>
      <c r="E17" s="71">
        <v>124.18</v>
      </c>
      <c r="F17" s="71">
        <v>128.9</v>
      </c>
      <c r="G17" s="71">
        <f>F17</f>
        <v>128.9</v>
      </c>
      <c r="H17" s="76">
        <f t="shared" si="1"/>
        <v>-24.07</v>
      </c>
    </row>
    <row r="18" spans="1:10" ht="13.5" customHeight="1" x14ac:dyDescent="0.25">
      <c r="A18" s="74" t="s">
        <v>61</v>
      </c>
      <c r="B18" s="75"/>
      <c r="C18" s="76">
        <f>C17-C19</f>
        <v>2.169</v>
      </c>
      <c r="D18" s="76">
        <f>D17-D19</f>
        <v>-25.910999999999998</v>
      </c>
      <c r="E18" s="76">
        <f>E17-E19</f>
        <v>111.762</v>
      </c>
      <c r="F18" s="76">
        <f>F17-F19</f>
        <v>116.01</v>
      </c>
      <c r="G18" s="76">
        <f>G17-G19</f>
        <v>116.01</v>
      </c>
      <c r="H18" s="76">
        <f t="shared" si="1"/>
        <v>-21.662999999999993</v>
      </c>
    </row>
    <row r="19" spans="1:10" ht="12.75" customHeight="1" x14ac:dyDescent="0.25">
      <c r="A19" s="132" t="s">
        <v>62</v>
      </c>
      <c r="B19" s="133"/>
      <c r="C19" s="76">
        <f>C17*10%</f>
        <v>0.24100000000000002</v>
      </c>
      <c r="D19" s="76">
        <f>D17*10%</f>
        <v>-2.879</v>
      </c>
      <c r="E19" s="76">
        <f>E17*10%</f>
        <v>12.418000000000001</v>
      </c>
      <c r="F19" s="76">
        <f>F17*10%</f>
        <v>12.89</v>
      </c>
      <c r="G19" s="76">
        <f>G17*10%</f>
        <v>12.89</v>
      </c>
      <c r="H19" s="76">
        <f t="shared" si="1"/>
        <v>-2.4070000000000005</v>
      </c>
    </row>
    <row r="20" spans="1:10" ht="14.25" customHeight="1" x14ac:dyDescent="0.25">
      <c r="A20" s="100" t="s">
        <v>74</v>
      </c>
      <c r="B20" s="101"/>
      <c r="C20" s="73">
        <v>4.43</v>
      </c>
      <c r="D20" s="76">
        <v>-46.94</v>
      </c>
      <c r="E20" s="76">
        <v>228.27</v>
      </c>
      <c r="F20" s="76">
        <v>230.49</v>
      </c>
      <c r="G20" s="76">
        <f>F20</f>
        <v>230.49</v>
      </c>
      <c r="H20" s="76">
        <f t="shared" si="1"/>
        <v>-44.72</v>
      </c>
    </row>
    <row r="21" spans="1:10" ht="14.25" customHeight="1" x14ac:dyDescent="0.25">
      <c r="A21" s="74" t="s">
        <v>61</v>
      </c>
      <c r="B21" s="75"/>
      <c r="C21" s="76">
        <f>C20-C22</f>
        <v>3.9869999999999997</v>
      </c>
      <c r="D21" s="76">
        <f>D20-D22</f>
        <v>-42.245999999999995</v>
      </c>
      <c r="E21" s="76">
        <f>E20-E22</f>
        <v>205.44300000000001</v>
      </c>
      <c r="F21" s="76">
        <f>F20-F22</f>
        <v>207.441</v>
      </c>
      <c r="G21" s="76">
        <f>G20-G22</f>
        <v>207.441</v>
      </c>
      <c r="H21" s="76">
        <f t="shared" si="1"/>
        <v>-40.248000000000005</v>
      </c>
    </row>
    <row r="22" spans="1:10" x14ac:dyDescent="0.25">
      <c r="A22" s="132" t="s">
        <v>62</v>
      </c>
      <c r="B22" s="133"/>
      <c r="C22" s="76">
        <f>C20*10%</f>
        <v>0.443</v>
      </c>
      <c r="D22" s="76">
        <f>D20*10%</f>
        <v>-4.694</v>
      </c>
      <c r="E22" s="76">
        <f>E20*10%</f>
        <v>22.827000000000002</v>
      </c>
      <c r="F22" s="76">
        <f>F20*10%</f>
        <v>23.049000000000003</v>
      </c>
      <c r="G22" s="76">
        <f>G20*10%</f>
        <v>23.049000000000003</v>
      </c>
      <c r="H22" s="76">
        <f t="shared" si="1"/>
        <v>-4.4719999999999986</v>
      </c>
    </row>
    <row r="23" spans="1:10" s="64" customFormat="1" ht="10.5" customHeight="1" x14ac:dyDescent="0.25">
      <c r="A23" s="77"/>
      <c r="B23" s="78"/>
      <c r="C23" s="79"/>
      <c r="D23" s="79"/>
      <c r="E23" s="79"/>
      <c r="F23" s="79"/>
      <c r="G23" s="77"/>
      <c r="H23" s="79"/>
    </row>
    <row r="24" spans="1:10" ht="11.25" customHeight="1" x14ac:dyDescent="0.25">
      <c r="A24" s="125" t="s">
        <v>40</v>
      </c>
      <c r="B24" s="131"/>
      <c r="C24" s="73">
        <v>5.38</v>
      </c>
      <c r="D24" s="73">
        <v>1880.98</v>
      </c>
      <c r="E24" s="73">
        <v>277.2</v>
      </c>
      <c r="F24" s="73">
        <v>287.75</v>
      </c>
      <c r="G24" s="80">
        <f>G25+G26</f>
        <v>1557.7950000000001</v>
      </c>
      <c r="H24" s="73">
        <f>F24-E24-G24+D24+F24</f>
        <v>621.4849999999999</v>
      </c>
    </row>
    <row r="25" spans="1:10" ht="12.75" customHeight="1" x14ac:dyDescent="0.25">
      <c r="A25" s="81" t="s">
        <v>64</v>
      </c>
      <c r="B25" s="82"/>
      <c r="C25" s="73">
        <f>C24-C26</f>
        <v>4.8419999999999996</v>
      </c>
      <c r="D25" s="73">
        <v>1881.06</v>
      </c>
      <c r="E25" s="73">
        <f>E24-E26</f>
        <v>249.48</v>
      </c>
      <c r="F25" s="73">
        <f>F24-F26</f>
        <v>258.97500000000002</v>
      </c>
      <c r="G25" s="83">
        <f>G51</f>
        <v>1529.02</v>
      </c>
      <c r="H25" s="73">
        <f t="shared" ref="H25:H26" si="2">F25-E25-G25+D25+F25</f>
        <v>620.5100000000001</v>
      </c>
      <c r="J25" s="49"/>
    </row>
    <row r="26" spans="1:10" ht="12.75" customHeight="1" x14ac:dyDescent="0.25">
      <c r="A26" s="132" t="s">
        <v>62</v>
      </c>
      <c r="B26" s="133"/>
      <c r="C26" s="76">
        <f>C24*10%</f>
        <v>0.53800000000000003</v>
      </c>
      <c r="D26" s="76">
        <v>-0.08</v>
      </c>
      <c r="E26" s="76">
        <f>E24*10%</f>
        <v>27.72</v>
      </c>
      <c r="F26" s="76">
        <f>F24*10%</f>
        <v>28.775000000000002</v>
      </c>
      <c r="G26" s="76">
        <f>F26</f>
        <v>28.775000000000002</v>
      </c>
      <c r="H26" s="76">
        <f t="shared" si="2"/>
        <v>0.97500000000000497</v>
      </c>
      <c r="J26" s="49"/>
    </row>
    <row r="27" spans="1:10" ht="9.75" customHeight="1" x14ac:dyDescent="0.25">
      <c r="A27" s="72"/>
      <c r="B27" s="84"/>
      <c r="C27" s="76"/>
      <c r="D27" s="76"/>
      <c r="E27" s="76"/>
      <c r="F27" s="76"/>
      <c r="G27" s="85"/>
      <c r="H27" s="76"/>
    </row>
    <row r="28" spans="1:10" s="4" customFormat="1" ht="12.75" customHeight="1" x14ac:dyDescent="0.25">
      <c r="A28" s="148" t="s">
        <v>108</v>
      </c>
      <c r="B28" s="149"/>
      <c r="C28" s="69"/>
      <c r="D28" s="69">
        <v>-5.19</v>
      </c>
      <c r="E28" s="69">
        <f>E30+E31+E32+E33</f>
        <v>28.480000000000004</v>
      </c>
      <c r="F28" s="69">
        <f>F30+F31+F32+F33</f>
        <v>29.28</v>
      </c>
      <c r="G28" s="86">
        <f>G30+G31+G32+G33</f>
        <v>29.28</v>
      </c>
      <c r="H28" s="73">
        <f>F28-E28-G28+D28+F28</f>
        <v>-4.3900000000000006</v>
      </c>
    </row>
    <row r="29" spans="1:10" ht="12.75" customHeight="1" x14ac:dyDescent="0.25">
      <c r="A29" s="87" t="s">
        <v>109</v>
      </c>
      <c r="B29" s="78"/>
      <c r="C29" s="79"/>
      <c r="D29" s="79"/>
      <c r="E29" s="79"/>
      <c r="F29" s="79"/>
      <c r="G29" s="77"/>
      <c r="H29" s="69"/>
    </row>
    <row r="30" spans="1:10" ht="12.75" customHeight="1" x14ac:dyDescent="0.25">
      <c r="A30" s="150" t="s">
        <v>110</v>
      </c>
      <c r="B30" s="151"/>
      <c r="C30" s="79"/>
      <c r="D30" s="79">
        <v>-0.41</v>
      </c>
      <c r="E30" s="79">
        <v>2.57</v>
      </c>
      <c r="F30" s="79">
        <v>2.59</v>
      </c>
      <c r="G30" s="77">
        <f>F30</f>
        <v>2.59</v>
      </c>
      <c r="H30" s="76">
        <f t="shared" ref="H30:H33" si="3">F30-E30-G30+D30+F30</f>
        <v>-0.39000000000000012</v>
      </c>
    </row>
    <row r="31" spans="1:10" ht="12.75" customHeight="1" x14ac:dyDescent="0.25">
      <c r="A31" s="150" t="s">
        <v>111</v>
      </c>
      <c r="B31" s="151"/>
      <c r="C31" s="79"/>
      <c r="D31" s="79">
        <v>-1.72</v>
      </c>
      <c r="E31" s="79">
        <v>11.16</v>
      </c>
      <c r="F31" s="79">
        <v>11.44</v>
      </c>
      <c r="G31" s="77">
        <f t="shared" ref="G31:G33" si="4">F31</f>
        <v>11.44</v>
      </c>
      <c r="H31" s="76">
        <f t="shared" si="3"/>
        <v>-1.4400000000000013</v>
      </c>
    </row>
    <row r="32" spans="1:10" ht="12.75" customHeight="1" x14ac:dyDescent="0.25">
      <c r="A32" s="150" t="s">
        <v>112</v>
      </c>
      <c r="B32" s="151"/>
      <c r="C32" s="79"/>
      <c r="D32" s="79">
        <v>-2.71</v>
      </c>
      <c r="E32" s="79">
        <v>12.15</v>
      </c>
      <c r="F32" s="79">
        <v>12.67</v>
      </c>
      <c r="G32" s="77">
        <f t="shared" si="4"/>
        <v>12.67</v>
      </c>
      <c r="H32" s="76">
        <f t="shared" si="3"/>
        <v>-2.1899999999999995</v>
      </c>
    </row>
    <row r="33" spans="1:26" ht="12.75" customHeight="1" x14ac:dyDescent="0.25">
      <c r="A33" s="150" t="s">
        <v>113</v>
      </c>
      <c r="B33" s="151"/>
      <c r="C33" s="79"/>
      <c r="D33" s="79">
        <v>-0.35</v>
      </c>
      <c r="E33" s="79">
        <v>2.6</v>
      </c>
      <c r="F33" s="79">
        <v>2.58</v>
      </c>
      <c r="G33" s="77">
        <f t="shared" si="4"/>
        <v>2.58</v>
      </c>
      <c r="H33" s="76">
        <f t="shared" si="3"/>
        <v>-0.37000000000000011</v>
      </c>
    </row>
    <row r="34" spans="1:26" s="64" customFormat="1" x14ac:dyDescent="0.25">
      <c r="A34" s="104" t="s">
        <v>100</v>
      </c>
      <c r="B34" s="88"/>
      <c r="C34" s="69"/>
      <c r="D34" s="69"/>
      <c r="E34" s="69">
        <f>E7+E24+E28</f>
        <v>1135.23</v>
      </c>
      <c r="F34" s="69">
        <f>F7+F24+F28</f>
        <v>1175.9399999999998</v>
      </c>
      <c r="G34" s="69">
        <f>G7+G24+G28</f>
        <v>2445.9850000000001</v>
      </c>
      <c r="H34" s="69"/>
      <c r="I34" s="65"/>
      <c r="J34" s="65"/>
    </row>
    <row r="35" spans="1:26" s="64" customFormat="1" x14ac:dyDescent="0.25">
      <c r="A35" s="86" t="s">
        <v>101</v>
      </c>
      <c r="B35" s="88"/>
      <c r="C35" s="69"/>
      <c r="D35" s="69"/>
      <c r="E35" s="69"/>
      <c r="F35" s="69"/>
      <c r="G35" s="86"/>
      <c r="H35" s="69"/>
      <c r="I35" s="65"/>
      <c r="J35" s="65"/>
    </row>
    <row r="36" spans="1:26" s="60" customFormat="1" ht="24" customHeight="1" x14ac:dyDescent="0.25">
      <c r="A36" s="146" t="s">
        <v>140</v>
      </c>
      <c r="B36" s="147"/>
      <c r="C36" s="89"/>
      <c r="D36" s="89">
        <v>216.79</v>
      </c>
      <c r="E36" s="89">
        <v>101.02</v>
      </c>
      <c r="F36" s="89">
        <v>101.02</v>
      </c>
      <c r="G36" s="90">
        <f>G37</f>
        <v>17.173400000000001</v>
      </c>
      <c r="H36" s="73">
        <f>F36-E36-G36+D36+F36</f>
        <v>300.63659999999999</v>
      </c>
    </row>
    <row r="37" spans="1:26" s="60" customFormat="1" ht="13.5" customHeight="1" x14ac:dyDescent="0.25">
      <c r="A37" s="91" t="s">
        <v>46</v>
      </c>
      <c r="B37" s="92"/>
      <c r="C37" s="93"/>
      <c r="D37" s="93">
        <v>-2.65</v>
      </c>
      <c r="E37" s="93">
        <f>E36*17%</f>
        <v>17.173400000000001</v>
      </c>
      <c r="F37" s="93">
        <f>F36*17%</f>
        <v>17.173400000000001</v>
      </c>
      <c r="G37" s="94">
        <f>F37</f>
        <v>17.173400000000001</v>
      </c>
      <c r="H37" s="73">
        <f>F37-E37-G37+D37+F37</f>
        <v>-2.6499999999999986</v>
      </c>
    </row>
    <row r="38" spans="1:26" s="64" customFormat="1" ht="14.25" customHeight="1" x14ac:dyDescent="0.25">
      <c r="A38" s="152" t="s">
        <v>102</v>
      </c>
      <c r="B38" s="153"/>
      <c r="C38" s="69"/>
      <c r="D38" s="69"/>
      <c r="E38" s="69">
        <f>E36</f>
        <v>101.02</v>
      </c>
      <c r="F38" s="69">
        <f>F36</f>
        <v>101.02</v>
      </c>
      <c r="G38" s="69">
        <f>G36</f>
        <v>17.173400000000001</v>
      </c>
      <c r="H38" s="69"/>
    </row>
    <row r="39" spans="1:26" s="64" customFormat="1" x14ac:dyDescent="0.25">
      <c r="A39" s="152" t="s">
        <v>105</v>
      </c>
      <c r="B39" s="153"/>
      <c r="C39" s="69"/>
      <c r="D39" s="69"/>
      <c r="E39" s="69">
        <f>E34+E38</f>
        <v>1236.25</v>
      </c>
      <c r="F39" s="69">
        <f>F34+F38</f>
        <v>1276.9599999999998</v>
      </c>
      <c r="G39" s="69">
        <f>G34+G38</f>
        <v>2463.1584000000003</v>
      </c>
      <c r="H39" s="69"/>
    </row>
    <row r="40" spans="1:26" s="64" customFormat="1" ht="14.25" customHeight="1" x14ac:dyDescent="0.25">
      <c r="A40" s="152" t="s">
        <v>106</v>
      </c>
      <c r="B40" s="153"/>
      <c r="C40" s="69"/>
      <c r="D40" s="69">
        <v>1903.41</v>
      </c>
      <c r="E40" s="69"/>
      <c r="F40" s="69"/>
      <c r="G40" s="69"/>
      <c r="H40" s="95">
        <f>F39-E39+D40+F39-G39</f>
        <v>757.92159999999967</v>
      </c>
    </row>
    <row r="41" spans="1:26" s="64" customFormat="1" ht="21.75" customHeight="1" x14ac:dyDescent="0.25">
      <c r="A41" s="127" t="s">
        <v>127</v>
      </c>
      <c r="B41" s="127"/>
      <c r="C41" s="68"/>
      <c r="D41" s="68"/>
      <c r="E41" s="69"/>
      <c r="F41" s="69"/>
      <c r="G41" s="69"/>
      <c r="H41" s="96">
        <f>H42+H43</f>
        <v>757.9215999999999</v>
      </c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spans="1:26" s="64" customFormat="1" ht="18" customHeight="1" x14ac:dyDescent="0.25">
      <c r="A42" s="127" t="s">
        <v>103</v>
      </c>
      <c r="B42" s="134"/>
      <c r="C42" s="68"/>
      <c r="D42" s="68"/>
      <c r="E42" s="69"/>
      <c r="F42" s="69"/>
      <c r="G42" s="69"/>
      <c r="H42" s="96">
        <f>H24+H36</f>
        <v>922.12159999999994</v>
      </c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spans="1:26" s="64" customFormat="1" ht="21" customHeight="1" x14ac:dyDescent="0.25">
      <c r="A43" s="139" t="s">
        <v>104</v>
      </c>
      <c r="B43" s="140"/>
      <c r="C43" s="68"/>
      <c r="D43" s="68"/>
      <c r="E43" s="69"/>
      <c r="F43" s="69"/>
      <c r="G43" s="69"/>
      <c r="H43" s="96">
        <f>H7+H28+H37</f>
        <v>-164.20000000000002</v>
      </c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spans="1:26" ht="27" customHeight="1" x14ac:dyDescent="0.25">
      <c r="A44" s="144"/>
      <c r="B44" s="145"/>
      <c r="C44" s="145"/>
      <c r="D44" s="145"/>
      <c r="E44" s="145"/>
      <c r="F44" s="145"/>
      <c r="G44" s="145"/>
      <c r="H44" s="145"/>
    </row>
    <row r="45" spans="1:26" ht="52.5" customHeight="1" x14ac:dyDescent="0.25">
      <c r="A45" s="66"/>
      <c r="B45" s="67"/>
      <c r="C45" s="67"/>
      <c r="D45" s="67"/>
      <c r="E45" s="67"/>
      <c r="F45" s="67"/>
      <c r="G45" s="67"/>
      <c r="H45" s="67"/>
    </row>
    <row r="46" spans="1:26" ht="22.5" customHeight="1" x14ac:dyDescent="0.25">
      <c r="A46" s="20" t="s">
        <v>128</v>
      </c>
      <c r="D46" s="21"/>
      <c r="E46" s="21"/>
      <c r="F46" s="21"/>
      <c r="G46" s="21"/>
    </row>
    <row r="47" spans="1:26" ht="12" customHeight="1" x14ac:dyDescent="0.25">
      <c r="A47" s="159" t="s">
        <v>75</v>
      </c>
      <c r="B47" s="160"/>
      <c r="C47" s="160"/>
      <c r="D47" s="115"/>
      <c r="E47" s="28" t="s">
        <v>48</v>
      </c>
      <c r="F47" s="28" t="s">
        <v>49</v>
      </c>
      <c r="G47" s="7" t="s">
        <v>50</v>
      </c>
      <c r="H47" s="6" t="s">
        <v>117</v>
      </c>
    </row>
    <row r="48" spans="1:26" ht="14.25" customHeight="1" x14ac:dyDescent="0.25">
      <c r="A48" s="141" t="s">
        <v>129</v>
      </c>
      <c r="B48" s="142"/>
      <c r="C48" s="142"/>
      <c r="D48" s="143"/>
      <c r="E48" s="29">
        <v>43647</v>
      </c>
      <c r="F48" s="50" t="s">
        <v>130</v>
      </c>
      <c r="G48" s="102">
        <v>10</v>
      </c>
      <c r="H48" s="6" t="s">
        <v>131</v>
      </c>
    </row>
    <row r="49" spans="1:8" ht="18.75" customHeight="1" x14ac:dyDescent="0.25">
      <c r="A49" s="141" t="s">
        <v>132</v>
      </c>
      <c r="B49" s="142"/>
      <c r="C49" s="142"/>
      <c r="D49" s="143"/>
      <c r="E49" s="29">
        <v>43647</v>
      </c>
      <c r="F49" s="50" t="s">
        <v>133</v>
      </c>
      <c r="G49" s="102">
        <v>34.090000000000003</v>
      </c>
      <c r="H49" s="6" t="s">
        <v>131</v>
      </c>
    </row>
    <row r="50" spans="1:8" ht="14.25" customHeight="1" x14ac:dyDescent="0.25">
      <c r="A50" s="141" t="s">
        <v>134</v>
      </c>
      <c r="B50" s="142"/>
      <c r="C50" s="142"/>
      <c r="D50" s="143"/>
      <c r="E50" s="29">
        <v>43678</v>
      </c>
      <c r="F50" s="50" t="s">
        <v>135</v>
      </c>
      <c r="G50" s="102">
        <v>1484.93</v>
      </c>
      <c r="H50" s="6" t="s">
        <v>131</v>
      </c>
    </row>
    <row r="51" spans="1:8" s="4" customFormat="1" ht="13.5" customHeight="1" x14ac:dyDescent="0.25">
      <c r="A51" s="156" t="s">
        <v>7</v>
      </c>
      <c r="B51" s="157"/>
      <c r="C51" s="157"/>
      <c r="D51" s="158"/>
      <c r="E51" s="34"/>
      <c r="F51" s="35"/>
      <c r="G51" s="103">
        <f>SUM(G48:G50)</f>
        <v>1529.02</v>
      </c>
      <c r="H51" s="61"/>
    </row>
    <row r="52" spans="1:8" s="4" customFormat="1" ht="13.5" customHeight="1" x14ac:dyDescent="0.25">
      <c r="A52" s="54"/>
      <c r="B52" s="55"/>
      <c r="C52" s="55"/>
      <c r="D52" s="55"/>
      <c r="E52" s="56"/>
      <c r="F52" s="57"/>
      <c r="G52" s="58"/>
    </row>
    <row r="53" spans="1:8" s="4" customFormat="1" ht="13.5" customHeight="1" x14ac:dyDescent="0.25">
      <c r="A53" s="54"/>
      <c r="B53" s="55"/>
      <c r="C53" s="55"/>
      <c r="D53" s="55"/>
      <c r="E53" s="56"/>
      <c r="F53" s="57"/>
      <c r="G53" s="58"/>
    </row>
    <row r="54" spans="1:8" s="4" customFormat="1" ht="13.5" customHeight="1" x14ac:dyDescent="0.25">
      <c r="A54" s="54"/>
      <c r="B54" s="55"/>
      <c r="C54" s="55"/>
      <c r="D54" s="55"/>
      <c r="E54" s="56"/>
      <c r="F54" s="57"/>
      <c r="G54" s="58"/>
    </row>
    <row r="55" spans="1:8" x14ac:dyDescent="0.25">
      <c r="A55" s="20" t="s">
        <v>116</v>
      </c>
      <c r="D55" s="21"/>
      <c r="E55" s="21"/>
      <c r="F55" s="21"/>
      <c r="G55" s="21"/>
    </row>
    <row r="56" spans="1:8" x14ac:dyDescent="0.25">
      <c r="A56" s="20" t="s">
        <v>41</v>
      </c>
      <c r="D56" s="21"/>
      <c r="E56" s="21"/>
      <c r="F56" s="21"/>
      <c r="G56" s="21"/>
    </row>
    <row r="57" spans="1:8" ht="23.25" customHeight="1" x14ac:dyDescent="0.25">
      <c r="A57" s="159" t="s">
        <v>52</v>
      </c>
      <c r="B57" s="160"/>
      <c r="C57" s="160"/>
      <c r="D57" s="160"/>
      <c r="E57" s="115"/>
      <c r="F57" s="105" t="s">
        <v>49</v>
      </c>
      <c r="G57" s="106" t="s">
        <v>51</v>
      </c>
    </row>
    <row r="58" spans="1:8" x14ac:dyDescent="0.25">
      <c r="A58" s="159" t="s">
        <v>66</v>
      </c>
      <c r="B58" s="160"/>
      <c r="C58" s="160"/>
      <c r="D58" s="160"/>
      <c r="E58" s="115"/>
      <c r="F58" s="28"/>
      <c r="G58" s="28">
        <v>0</v>
      </c>
    </row>
    <row r="59" spans="1:8" x14ac:dyDescent="0.25">
      <c r="A59" s="21"/>
      <c r="D59" s="21"/>
      <c r="E59" s="21"/>
      <c r="F59" s="21"/>
      <c r="G59" s="21"/>
    </row>
    <row r="60" spans="1:8" ht="1.5" customHeight="1" x14ac:dyDescent="0.25">
      <c r="A60" s="21"/>
      <c r="D60" s="21"/>
      <c r="E60" s="21"/>
      <c r="F60" s="21"/>
      <c r="G60" s="21"/>
    </row>
    <row r="61" spans="1:8" hidden="1" x14ac:dyDescent="0.25">
      <c r="A61" s="21"/>
      <c r="D61" s="21"/>
      <c r="E61" s="21"/>
      <c r="F61" s="21"/>
      <c r="G61" s="21"/>
    </row>
    <row r="62" spans="1:8" hidden="1" x14ac:dyDescent="0.25">
      <c r="A62" s="21"/>
      <c r="D62" s="21"/>
      <c r="E62" s="21"/>
      <c r="F62" s="21"/>
      <c r="G62" s="21"/>
    </row>
    <row r="63" spans="1:8" ht="13.5" hidden="1" customHeight="1" x14ac:dyDescent="0.25">
      <c r="A63" s="20"/>
      <c r="D63" s="21"/>
      <c r="E63" s="21"/>
      <c r="F63" s="21"/>
      <c r="G63" s="21"/>
    </row>
    <row r="64" spans="1:8" x14ac:dyDescent="0.25">
      <c r="A64" s="20" t="s">
        <v>115</v>
      </c>
      <c r="E64" s="30"/>
      <c r="F64" s="51"/>
      <c r="G64" s="30"/>
    </row>
    <row r="65" spans="1:7" x14ac:dyDescent="0.25">
      <c r="A65" s="20" t="s">
        <v>136</v>
      </c>
      <c r="B65" s="52"/>
      <c r="C65" s="53"/>
      <c r="D65" s="20"/>
      <c r="E65" s="30"/>
      <c r="F65" s="51"/>
      <c r="G65" s="30"/>
    </row>
    <row r="66" spans="1:7" ht="71.25" customHeight="1" x14ac:dyDescent="0.25">
      <c r="A66" s="154" t="s">
        <v>141</v>
      </c>
      <c r="B66" s="155"/>
      <c r="C66" s="155"/>
      <c r="D66" s="155"/>
      <c r="E66" s="155"/>
      <c r="F66" s="155"/>
      <c r="G66" s="155"/>
    </row>
    <row r="68" spans="1:7" ht="48.75" customHeight="1" x14ac:dyDescent="0.25"/>
    <row r="69" spans="1:7" x14ac:dyDescent="0.25">
      <c r="A69" s="4" t="s">
        <v>67</v>
      </c>
      <c r="B69" s="32"/>
      <c r="C69" s="33"/>
      <c r="D69" s="4"/>
      <c r="E69" s="4" t="s">
        <v>137</v>
      </c>
      <c r="F69" s="4"/>
    </row>
    <row r="70" spans="1:7" x14ac:dyDescent="0.25">
      <c r="A70" s="4" t="s">
        <v>68</v>
      </c>
      <c r="B70" s="32"/>
      <c r="C70" s="33"/>
      <c r="D70" s="4"/>
      <c r="E70" s="4"/>
      <c r="F70" s="4"/>
    </row>
    <row r="71" spans="1:7" x14ac:dyDescent="0.25">
      <c r="A71" s="4" t="s">
        <v>98</v>
      </c>
      <c r="B71" s="32"/>
      <c r="C71" s="33"/>
      <c r="D71" s="4"/>
      <c r="E71" s="4"/>
      <c r="F71" s="4"/>
    </row>
    <row r="72" spans="1:7" ht="59.25" customHeight="1" x14ac:dyDescent="0.25"/>
    <row r="73" spans="1:7" x14ac:dyDescent="0.25">
      <c r="A73" s="21" t="s">
        <v>138</v>
      </c>
      <c r="B73" s="39"/>
    </row>
    <row r="74" spans="1:7" x14ac:dyDescent="0.25">
      <c r="A74" s="21" t="s">
        <v>69</v>
      </c>
      <c r="B74" s="39"/>
      <c r="C74" s="31" t="s">
        <v>23</v>
      </c>
    </row>
    <row r="75" spans="1:7" x14ac:dyDescent="0.25">
      <c r="A75" s="21" t="s">
        <v>70</v>
      </c>
      <c r="B75" s="39"/>
      <c r="C75" s="31" t="s">
        <v>71</v>
      </c>
    </row>
    <row r="76" spans="1:7" x14ac:dyDescent="0.25">
      <c r="A76" s="21" t="s">
        <v>72</v>
      </c>
      <c r="B76" s="39"/>
      <c r="C76" s="31" t="s">
        <v>139</v>
      </c>
    </row>
  </sheetData>
  <mergeCells count="38">
    <mergeCell ref="A66:G66"/>
    <mergeCell ref="A51:D51"/>
    <mergeCell ref="A57:E57"/>
    <mergeCell ref="A58:E58"/>
    <mergeCell ref="A47:D47"/>
    <mergeCell ref="A50:D50"/>
    <mergeCell ref="A49:D49"/>
    <mergeCell ref="A43:B43"/>
    <mergeCell ref="A48:D48"/>
    <mergeCell ref="A44:H44"/>
    <mergeCell ref="A36:B36"/>
    <mergeCell ref="A24:B24"/>
    <mergeCell ref="A26:B26"/>
    <mergeCell ref="A28:B28"/>
    <mergeCell ref="A30:B30"/>
    <mergeCell ref="A31:B31"/>
    <mergeCell ref="A32:B32"/>
    <mergeCell ref="A33:B33"/>
    <mergeCell ref="A38:B38"/>
    <mergeCell ref="A39:B39"/>
    <mergeCell ref="A40:B40"/>
    <mergeCell ref="A41:B41"/>
    <mergeCell ref="A42:B42"/>
    <mergeCell ref="A10:H10"/>
    <mergeCell ref="A11:B11"/>
    <mergeCell ref="A22:B22"/>
    <mergeCell ref="A13:B13"/>
    <mergeCell ref="A14:B14"/>
    <mergeCell ref="A16:B16"/>
    <mergeCell ref="A17:B17"/>
    <mergeCell ref="A19:B19"/>
    <mergeCell ref="A6:B6"/>
    <mergeCell ref="A2:B2"/>
    <mergeCell ref="A5:H5"/>
    <mergeCell ref="A7:B7"/>
    <mergeCell ref="A9:B9"/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9" scale="3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2020-03-01T22:03:02Z</cp:lastPrinted>
  <dcterms:created xsi:type="dcterms:W3CDTF">2013-02-18T04:38:06Z</dcterms:created>
  <dcterms:modified xsi:type="dcterms:W3CDTF">2020-03-19T05:26:18Z</dcterms:modified>
</cp:coreProperties>
</file>