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8" l="1"/>
  <c r="H45" i="8"/>
  <c r="H46" i="8"/>
  <c r="H48" i="8"/>
  <c r="H47" i="8"/>
  <c r="G40" i="8"/>
  <c r="G25" i="8"/>
  <c r="D45" i="8"/>
  <c r="C8" i="8"/>
  <c r="F8" i="8"/>
  <c r="E8" i="8"/>
  <c r="H8" i="8"/>
  <c r="G53" i="8"/>
  <c r="G26" i="8"/>
  <c r="F27" i="8"/>
  <c r="G27" i="8"/>
  <c r="H25" i="8"/>
  <c r="F29" i="8"/>
  <c r="E29" i="8"/>
  <c r="G31" i="8"/>
  <c r="G32" i="8"/>
  <c r="G33" i="8"/>
  <c r="G34" i="8"/>
  <c r="G29" i="8"/>
  <c r="H29" i="8"/>
  <c r="F42" i="8"/>
  <c r="E42" i="8"/>
  <c r="G42" i="8"/>
  <c r="H42" i="8"/>
  <c r="F39" i="8"/>
  <c r="G39" i="8"/>
  <c r="G37" i="8"/>
  <c r="H37" i="8"/>
  <c r="F41" i="8"/>
  <c r="E41" i="8"/>
  <c r="H41" i="8"/>
  <c r="F35" i="8"/>
  <c r="F43" i="8"/>
  <c r="F44" i="8"/>
  <c r="E35" i="8"/>
  <c r="E44" i="8"/>
  <c r="G8" i="8"/>
  <c r="G35" i="8"/>
  <c r="G43" i="8"/>
  <c r="G44" i="8"/>
  <c r="E27" i="8"/>
  <c r="H27" i="8"/>
  <c r="F23" i="8"/>
  <c r="E23" i="8"/>
  <c r="D23" i="8"/>
  <c r="H23" i="8"/>
  <c r="F22" i="8"/>
  <c r="E22" i="8"/>
  <c r="D22" i="8"/>
  <c r="H22" i="8"/>
  <c r="H21" i="8"/>
  <c r="F20" i="8"/>
  <c r="E20" i="8"/>
  <c r="D20" i="8"/>
  <c r="H20" i="8"/>
  <c r="F19" i="8"/>
  <c r="E19" i="8"/>
  <c r="D19" i="8"/>
  <c r="H19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D10" i="8"/>
  <c r="H10" i="8"/>
  <c r="F9" i="8"/>
  <c r="E9" i="8"/>
  <c r="D9" i="8"/>
  <c r="H9" i="8"/>
  <c r="F38" i="8"/>
  <c r="E39" i="8"/>
  <c r="E38" i="8"/>
  <c r="H38" i="8"/>
  <c r="H31" i="8"/>
  <c r="H32" i="8"/>
  <c r="H33" i="8"/>
  <c r="H34" i="8"/>
  <c r="F26" i="8"/>
  <c r="E26" i="8"/>
  <c r="H26" i="8"/>
  <c r="H40" i="8"/>
  <c r="H39" i="8"/>
  <c r="G21" i="8"/>
  <c r="G18" i="8"/>
  <c r="G15" i="8"/>
  <c r="G12" i="8"/>
  <c r="C27" i="8"/>
  <c r="C26" i="8"/>
  <c r="C23" i="8"/>
  <c r="C22" i="8"/>
  <c r="C17" i="8"/>
  <c r="C16" i="8"/>
  <c r="G23" i="8"/>
  <c r="G22" i="8"/>
  <c r="G20" i="8"/>
  <c r="G19" i="8"/>
  <c r="G17" i="8"/>
  <c r="G16" i="8"/>
  <c r="G14" i="8"/>
  <c r="G13" i="8"/>
  <c r="G10" i="8"/>
  <c r="G9" i="8"/>
  <c r="C20" i="8"/>
  <c r="C19" i="8"/>
  <c r="C14" i="8"/>
  <c r="C13" i="8"/>
  <c r="C10" i="8"/>
  <c r="C9" i="8"/>
</calcChain>
</file>

<file path=xl/sharedStrings.xml><?xml version="1.0" encoding="utf-8"?>
<sst xmlns="http://schemas.openxmlformats.org/spreadsheetml/2006/main" count="164" uniqueCount="143">
  <si>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</si>
  <si>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</si>
  <si>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</si>
  <si>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</si>
  <si>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</si>
  <si>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</si>
  <si>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</si>
  <si>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</si>
  <si>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</si>
  <si>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</si>
  <si>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</si>
  <si>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</si>
  <si>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</si>
  <si>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</si>
  <si>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</si>
  <si>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</si>
  <si>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</si>
  <si>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</si>
  <si>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</si>
  <si>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</si>
  <si>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</si>
  <si>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</si>
  <si>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</si>
  <si>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</si>
  <si>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</si>
  <si>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</si>
  <si>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</si>
  <si>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</si>
  <si>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</si>
  <si>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</si>
  <si>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</si>
  <si>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</si>
  <si>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</si>
  <si>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</si>
  <si>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</si>
  <si>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</si>
  <si>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</si>
  <si>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</si>
  <si>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</si>
  <si>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</si>
  <si>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</si>
  <si>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</si>
  <si>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</si>
  <si>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</si>
  <si>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</si>
  <si>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</si>
  <si>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</si>
  <si>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</si>
  <si>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</si>
  <si>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</si>
  <si>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</si>
  <si>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</si>
  <si>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</si>
  <si>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</si>
  <si>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</si>
  <si>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</si>
  <si>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</si>
  <si>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</si>
  <si>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</si>
  <si>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</si>
  <si>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</si>
  <si>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</si>
  <si>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</si>
  <si>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</si>
  <si>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</si>
  <si>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</si>
  <si>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</si>
  <si>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</si>
  <si>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</si>
  <si>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 xml:space="preserve">ООО "Управляющая компания 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</si>
  <si>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</si>
  <si>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</si>
  <si>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</si>
  <si>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</si>
  <si>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</si>
  <si>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</si>
  <si>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>неименование работ</t>
  </si>
  <si>
    <t>ООО "Чистый двор"</t>
  </si>
  <si>
    <t>ООО "Эра"</t>
  </si>
  <si>
    <t>ул. Тунгусская, 8</t>
  </si>
  <si>
    <t>2-265-897</t>
  </si>
  <si>
    <t>1.Сведения об Управляющей компании Ленинского района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</si>
  <si>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</si>
  <si>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</si>
  <si>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</si>
  <si>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</si>
  <si>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</si>
  <si>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</si>
  <si>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</si>
  <si>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</si>
  <si>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</si>
  <si>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</si>
  <si>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</si>
  <si>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</si>
  <si>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</si>
  <si>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</si>
  <si>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</si>
  <si>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118 по ул.Светланская</t>
  </si>
  <si>
    <t>Ленинского района"</t>
  </si>
  <si>
    <t>01.04.2011 г.</t>
  </si>
  <si>
    <t>Количество проживающих</t>
  </si>
  <si>
    <t>ИТОГО ПО ДОМУ:</t>
  </si>
  <si>
    <t>ПРОЧИЕ УСЛУГИ:</t>
  </si>
  <si>
    <t>ИТОГО ПО ПРОЧИМ УСЛУГАМ:</t>
  </si>
  <si>
    <t>переплата потребителями</t>
  </si>
  <si>
    <t>задолженность потребителей</t>
  </si>
  <si>
    <t>ВСЕГО С УЧЕТОМ ОСТАТКОВ:</t>
  </si>
  <si>
    <t>исполн-ль</t>
  </si>
  <si>
    <t>Всего по дому</t>
  </si>
  <si>
    <t>ООО " Восток Мегаполис"</t>
  </si>
  <si>
    <t>457,10 м2</t>
  </si>
  <si>
    <t xml:space="preserve">                                                                                                              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</si>
  <si>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</si>
  <si>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</si>
  <si>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</si>
  <si>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</si>
  <si>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</si>
  <si>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</si>
  <si>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Часть 4</t>
  </si>
  <si>
    <t xml:space="preserve">в т.ч услуги по управлению </t>
  </si>
  <si>
    <t xml:space="preserve">                       Отчет ООО "Управляющей компании Ленинского района"  за 2019 г.</t>
  </si>
  <si>
    <t xml:space="preserve">            ООО "Управляющая компания Ленинского района"</t>
  </si>
  <si>
    <t>Тяптин Андрей Александрович</t>
  </si>
  <si>
    <t>2 845,90 м2</t>
  </si>
  <si>
    <t>264,00  м2</t>
  </si>
  <si>
    <t>116 чел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</si>
  <si>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</si>
  <si>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</si>
  <si>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</si>
  <si>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2019г</t>
  </si>
  <si>
    <t>3. Перечень работ, выполненных по статье " текущий ремонт"  в 2019 году.</t>
  </si>
  <si>
    <t>Утепление цокольной части фасада</t>
  </si>
  <si>
    <t>30,5 м2</t>
  </si>
  <si>
    <t>ООО "Диалог"</t>
  </si>
  <si>
    <t>План по статье "текущий ремонт" на 2020 год</t>
  </si>
  <si>
    <t>А.А.Тяптин</t>
  </si>
  <si>
    <t>2-205-087</t>
  </si>
  <si>
    <t>375 р в мес</t>
  </si>
  <si>
    <t>1.Коммуникации на общедомовом имуществе, исполн. ОАО Ростелеком</t>
  </si>
  <si>
    <t>2. Текущий ремонт коммуникаций, проходящих через нежилые помещения</t>
  </si>
  <si>
    <t xml:space="preserve"> Управляющая компания предлагает: Косметический ремонт подъездов . Выполнение предложенных или иных необходимых работ возможно, за счет дополнительного сбора средств на основании протокола общего собрания.</t>
  </si>
  <si>
    <t>Исп:</t>
  </si>
  <si>
    <t xml:space="preserve">ИСХ.  №  653/03  от  17.03.2020 год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</si>
</sst>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0" fontId="0" fillId="2" borderId="0" xfId="0" applyFill="1" applyBorder="1"/>
    <xf numFmtId="2" fontId="0" fillId="2" borderId="0" xfId="0" applyNumberFormat="1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9" fillId="2" borderId="2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2" fillId="2" borderId="2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17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2" fontId="10" fillId="0" borderId="1" xfId="1" applyNumberFormat="1" applyFont="1" applyFill="1" applyBorder="1" applyAlignment="1">
      <alignment wrapText="1"/>
    </xf>
    <xf numFmtId="2" fontId="0" fillId="0" borderId="0" xfId="0" applyNumberFormat="1"/>
    <xf numFmtId="0" fontId="9" fillId="2" borderId="2" xfId="0" applyFont="1" applyFill="1" applyBorder="1" applyAlignment="1">
      <alignment horizontal="left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0" borderId="2" xfId="0" applyFont="1" applyFill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9" fillId="0" borderId="6" xfId="0" applyFont="1" applyBorder="1" applyAlignment="1">
      <alignment wrapText="1"/>
    </xf>
    <xf numFmtId="0" fontId="0" fillId="0" borderId="6" xfId="0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="130" zoomScaleNormal="130" workbookViewId="0">
      <selection activeCell="D14" sqref="D1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120</v>
      </c>
      <c r="C1" s="1"/>
    </row>
    <row r="2" spans="1:4" ht="15" customHeight="1" x14ac:dyDescent="0.25">
      <c r="A2" s="2" t="s">
        <v>44</v>
      </c>
      <c r="C2" s="4"/>
    </row>
    <row r="3" spans="1:4" ht="15.75" x14ac:dyDescent="0.25">
      <c r="B3" s="4"/>
      <c r="C3" s="23" t="s">
        <v>97</v>
      </c>
    </row>
    <row r="4" spans="1:4" s="22" customFormat="1" ht="14.25" customHeight="1" x14ac:dyDescent="0.2">
      <c r="A4" s="21" t="s">
        <v>142</v>
      </c>
      <c r="C4" s="21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81</v>
      </c>
      <c r="C6" s="21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9</v>
      </c>
      <c r="C8" s="26" t="s">
        <v>121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35" t="s">
        <v>122</v>
      </c>
      <c r="D9" s="136"/>
    </row>
    <row r="10" spans="1:4" s="3" customFormat="1" ht="24" customHeight="1" x14ac:dyDescent="0.25">
      <c r="A10" s="13" t="s">
        <v>2</v>
      </c>
      <c r="B10" s="15" t="s">
        <v>11</v>
      </c>
      <c r="C10" s="137" t="s">
        <v>82</v>
      </c>
      <c r="D10" s="131"/>
    </row>
    <row r="11" spans="1:4" s="3" customFormat="1" ht="15" customHeight="1" x14ac:dyDescent="0.25">
      <c r="A11" s="13" t="s">
        <v>3</v>
      </c>
      <c r="B11" s="14" t="s">
        <v>12</v>
      </c>
      <c r="C11" s="135" t="s">
        <v>13</v>
      </c>
      <c r="D11" s="136"/>
    </row>
    <row r="12" spans="1:4" s="3" customFormat="1" ht="16.5" customHeight="1" x14ac:dyDescent="0.25">
      <c r="A12" s="138">
        <v>5</v>
      </c>
      <c r="B12" s="138" t="s">
        <v>83</v>
      </c>
      <c r="C12" s="50" t="s">
        <v>84</v>
      </c>
      <c r="D12" s="51" t="s">
        <v>85</v>
      </c>
    </row>
    <row r="13" spans="1:4" s="3" customFormat="1" ht="14.25" customHeight="1" x14ac:dyDescent="0.25">
      <c r="A13" s="138"/>
      <c r="B13" s="138"/>
      <c r="C13" s="50" t="s">
        <v>86</v>
      </c>
      <c r="D13" s="51" t="s">
        <v>87</v>
      </c>
    </row>
    <row r="14" spans="1:4" s="3" customFormat="1" x14ac:dyDescent="0.25">
      <c r="A14" s="138"/>
      <c r="B14" s="138"/>
      <c r="C14" s="50" t="s">
        <v>88</v>
      </c>
      <c r="D14" s="51" t="s">
        <v>89</v>
      </c>
    </row>
    <row r="15" spans="1:4" s="3" customFormat="1" ht="16.5" customHeight="1" x14ac:dyDescent="0.25">
      <c r="A15" s="138"/>
      <c r="B15" s="138"/>
      <c r="C15" s="50" t="s">
        <v>90</v>
      </c>
      <c r="D15" s="51" t="s">
        <v>92</v>
      </c>
    </row>
    <row r="16" spans="1:4" s="3" customFormat="1" ht="16.5" customHeight="1" x14ac:dyDescent="0.25">
      <c r="A16" s="138"/>
      <c r="B16" s="138"/>
      <c r="C16" s="50" t="s">
        <v>91</v>
      </c>
      <c r="D16" s="51" t="s">
        <v>85</v>
      </c>
    </row>
    <row r="17" spans="1:4" s="5" customFormat="1" ht="15.75" customHeight="1" x14ac:dyDescent="0.25">
      <c r="A17" s="138"/>
      <c r="B17" s="138"/>
      <c r="C17" s="50" t="s">
        <v>93</v>
      </c>
      <c r="D17" s="51" t="s">
        <v>94</v>
      </c>
    </row>
    <row r="18" spans="1:4" s="5" customFormat="1" ht="15.75" customHeight="1" x14ac:dyDescent="0.25">
      <c r="A18" s="138"/>
      <c r="B18" s="138"/>
      <c r="C18" s="52" t="s">
        <v>95</v>
      </c>
      <c r="D18" s="51" t="s">
        <v>96</v>
      </c>
    </row>
    <row r="19" spans="1:4" ht="21.75" customHeight="1" x14ac:dyDescent="0.25">
      <c r="A19" s="13" t="s">
        <v>4</v>
      </c>
      <c r="B19" s="14" t="s">
        <v>14</v>
      </c>
      <c r="C19" s="139" t="s">
        <v>74</v>
      </c>
      <c r="D19" s="140"/>
    </row>
    <row r="20" spans="1:4" s="5" customFormat="1" ht="23.45" customHeight="1" x14ac:dyDescent="0.25">
      <c r="A20" s="13" t="s">
        <v>5</v>
      </c>
      <c r="B20" s="125" t="s">
        <v>15</v>
      </c>
      <c r="C20" s="141" t="s">
        <v>48</v>
      </c>
      <c r="D20" s="142"/>
    </row>
    <row r="21" spans="1:4" s="5" customFormat="1" ht="15" customHeight="1" x14ac:dyDescent="0.25">
      <c r="A21" s="13" t="s">
        <v>6</v>
      </c>
      <c r="B21" s="14" t="s">
        <v>16</v>
      </c>
      <c r="C21" s="137" t="s">
        <v>17</v>
      </c>
      <c r="D21" s="143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31.5" customHeight="1" x14ac:dyDescent="0.25">
      <c r="A26" s="132" t="s">
        <v>24</v>
      </c>
      <c r="B26" s="133"/>
      <c r="C26" s="133"/>
      <c r="D26" s="134"/>
    </row>
    <row r="27" spans="1:4" ht="12" customHeight="1" x14ac:dyDescent="0.25">
      <c r="A27" s="47"/>
      <c r="B27" s="48"/>
      <c r="C27" s="48"/>
      <c r="D27" s="49"/>
    </row>
    <row r="28" spans="1:4" ht="13.5" customHeight="1" x14ac:dyDescent="0.25">
      <c r="A28" s="7">
        <v>1</v>
      </c>
      <c r="B28" s="6" t="s">
        <v>77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78</v>
      </c>
      <c r="C30" s="6" t="s">
        <v>79</v>
      </c>
      <c r="D30" s="6" t="s">
        <v>80</v>
      </c>
    </row>
    <row r="31" spans="1:4" x14ac:dyDescent="0.25">
      <c r="A31" s="20" t="s">
        <v>37</v>
      </c>
      <c r="B31" s="19"/>
      <c r="C31" s="19"/>
      <c r="D31" s="19"/>
    </row>
    <row r="32" spans="1:4" x14ac:dyDescent="0.25">
      <c r="A32" s="20" t="s">
        <v>38</v>
      </c>
      <c r="B32" s="19"/>
      <c r="C32" s="19"/>
      <c r="D32" s="19"/>
    </row>
    <row r="33" spans="1:4" x14ac:dyDescent="0.25">
      <c r="A33" s="7">
        <v>1</v>
      </c>
      <c r="B33" s="6" t="s">
        <v>109</v>
      </c>
      <c r="C33" s="6" t="s">
        <v>79</v>
      </c>
      <c r="D33" s="6" t="s">
        <v>26</v>
      </c>
    </row>
    <row r="34" spans="1:4" ht="15" customHeight="1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4" x14ac:dyDescent="0.25">
      <c r="A36" s="27"/>
      <c r="B36" s="12"/>
      <c r="C36" s="12"/>
      <c r="D36" s="12"/>
    </row>
    <row r="37" spans="1:4" x14ac:dyDescent="0.25">
      <c r="A37" s="4" t="s">
        <v>43</v>
      </c>
      <c r="B37" s="19"/>
      <c r="C37" s="19"/>
      <c r="D37" s="19"/>
    </row>
    <row r="38" spans="1:4" ht="15" customHeight="1" x14ac:dyDescent="0.25">
      <c r="A38" s="7">
        <v>1</v>
      </c>
      <c r="B38" s="6" t="s">
        <v>29</v>
      </c>
      <c r="C38" s="130">
        <v>1972</v>
      </c>
      <c r="D38" s="129"/>
    </row>
    <row r="39" spans="1:4" x14ac:dyDescent="0.25">
      <c r="A39" s="7">
        <v>2</v>
      </c>
      <c r="B39" s="6" t="s">
        <v>31</v>
      </c>
      <c r="C39" s="130">
        <v>5</v>
      </c>
      <c r="D39" s="129"/>
    </row>
    <row r="40" spans="1:4" x14ac:dyDescent="0.25">
      <c r="A40" s="7">
        <v>3</v>
      </c>
      <c r="B40" s="6" t="s">
        <v>32</v>
      </c>
      <c r="C40" s="130">
        <v>4</v>
      </c>
      <c r="D40" s="129"/>
    </row>
    <row r="41" spans="1:4" ht="15" customHeight="1" x14ac:dyDescent="0.25">
      <c r="A41" s="7">
        <v>4</v>
      </c>
      <c r="B41" s="6" t="s">
        <v>30</v>
      </c>
      <c r="C41" s="130" t="s">
        <v>67</v>
      </c>
      <c r="D41" s="129"/>
    </row>
    <row r="42" spans="1:4" x14ac:dyDescent="0.25">
      <c r="A42" s="7">
        <v>5</v>
      </c>
      <c r="B42" s="6" t="s">
        <v>33</v>
      </c>
      <c r="C42" s="130" t="s">
        <v>67</v>
      </c>
      <c r="D42" s="129"/>
    </row>
    <row r="43" spans="1:4" x14ac:dyDescent="0.25">
      <c r="A43" s="7">
        <v>6</v>
      </c>
      <c r="B43" s="6" t="s">
        <v>34</v>
      </c>
      <c r="C43" s="130" t="s">
        <v>123</v>
      </c>
      <c r="D43" s="129"/>
    </row>
    <row r="44" spans="1:4" ht="15" customHeight="1" x14ac:dyDescent="0.25">
      <c r="A44" s="7">
        <v>7</v>
      </c>
      <c r="B44" s="6" t="s">
        <v>35</v>
      </c>
      <c r="C44" s="130" t="s">
        <v>124</v>
      </c>
      <c r="D44" s="129"/>
    </row>
    <row r="45" spans="1:4" x14ac:dyDescent="0.25">
      <c r="A45" s="7">
        <v>8</v>
      </c>
      <c r="B45" s="6" t="s">
        <v>36</v>
      </c>
      <c r="C45" s="130" t="s">
        <v>110</v>
      </c>
      <c r="D45" s="129"/>
    </row>
    <row r="46" spans="1:4" x14ac:dyDescent="0.25">
      <c r="A46" s="7">
        <v>9</v>
      </c>
      <c r="B46" s="6" t="s">
        <v>100</v>
      </c>
      <c r="C46" s="130" t="s">
        <v>125</v>
      </c>
      <c r="D46" s="131"/>
    </row>
    <row r="47" spans="1:4" x14ac:dyDescent="0.25">
      <c r="A47" s="7">
        <v>10</v>
      </c>
      <c r="B47" s="6" t="s">
        <v>66</v>
      </c>
      <c r="C47" s="128" t="s">
        <v>99</v>
      </c>
      <c r="D47" s="129"/>
    </row>
    <row r="48" spans="1:4" x14ac:dyDescent="0.25">
      <c r="A48" s="4"/>
    </row>
    <row r="49" spans="1:4" x14ac:dyDescent="0.25">
      <c r="A49" s="4"/>
    </row>
    <row r="51" spans="1:4" x14ac:dyDescent="0.25">
      <c r="A51" s="53"/>
      <c r="B51" s="53"/>
      <c r="C51" s="54"/>
      <c r="D51" s="55"/>
    </row>
    <row r="52" spans="1:4" x14ac:dyDescent="0.25">
      <c r="A52" s="53"/>
      <c r="B52" s="53"/>
      <c r="C52" s="54"/>
      <c r="D52" s="55"/>
    </row>
    <row r="53" spans="1:4" x14ac:dyDescent="0.25">
      <c r="A53" s="53"/>
      <c r="B53" s="53"/>
      <c r="C53" s="54"/>
      <c r="D53" s="55"/>
    </row>
    <row r="54" spans="1:4" x14ac:dyDescent="0.25">
      <c r="A54" s="53"/>
      <c r="B54" s="53"/>
      <c r="C54" s="54"/>
      <c r="D54" s="55"/>
    </row>
    <row r="55" spans="1:4" x14ac:dyDescent="0.25">
      <c r="A55" s="53"/>
      <c r="B55" s="53"/>
      <c r="C55" s="56"/>
      <c r="D55" s="55"/>
    </row>
    <row r="56" spans="1:4" x14ac:dyDescent="0.25">
      <c r="A56" s="53"/>
      <c r="B56" s="53"/>
      <c r="C56" s="57"/>
      <c r="D56" s="55"/>
    </row>
  </sheetData>
  <mergeCells count="19"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5"/>
  <sheetViews>
    <sheetView topLeftCell="A44" zoomScale="130" zoomScaleNormal="130" workbookViewId="0">
      <selection sqref="A1:H75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2" customWidth="1"/>
    <col min="4" max="4" width="8.28515625" customWidth="1"/>
    <col min="5" max="5" width="9" customWidth="1"/>
    <col min="6" max="6" width="9.7109375" customWidth="1"/>
    <col min="7" max="7" width="13.28515625" customWidth="1"/>
    <col min="8" max="8" width="10.5703125" customWidth="1"/>
  </cols>
  <sheetData>
    <row r="1" spans="1:26" x14ac:dyDescent="0.25">
      <c r="A1" s="4" t="s">
        <v>111</v>
      </c>
      <c r="B1"/>
      <c r="C1" s="33"/>
      <c r="D1" s="33"/>
      <c r="G1" s="33"/>
      <c r="H1" s="19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6.5" customHeight="1" x14ac:dyDescent="0.25">
      <c r="A2" s="4" t="s">
        <v>126</v>
      </c>
      <c r="B2"/>
      <c r="C2" s="33"/>
      <c r="D2" s="33"/>
      <c r="G2" s="33"/>
      <c r="H2" s="19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s="90" customFormat="1" ht="22.5" customHeight="1" x14ac:dyDescent="0.25">
      <c r="A3" s="144" t="s">
        <v>127</v>
      </c>
      <c r="B3" s="144"/>
      <c r="C3" s="91"/>
      <c r="D3" s="92">
        <v>-249.05</v>
      </c>
      <c r="E3" s="89"/>
      <c r="F3" s="86"/>
      <c r="G3" s="86"/>
      <c r="H3" s="104"/>
      <c r="I3" s="105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s="90" customFormat="1" ht="14.25" customHeight="1" x14ac:dyDescent="0.25">
      <c r="A4" s="144" t="s">
        <v>104</v>
      </c>
      <c r="B4" s="145"/>
      <c r="C4" s="91"/>
      <c r="D4" s="92">
        <v>74.569999999999993</v>
      </c>
      <c r="E4" s="89"/>
      <c r="F4" s="86"/>
      <c r="G4" s="86"/>
      <c r="H4" s="106"/>
      <c r="I4" s="105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26" s="90" customFormat="1" ht="16.5" customHeight="1" x14ac:dyDescent="0.25">
      <c r="A5" s="144" t="s">
        <v>105</v>
      </c>
      <c r="B5" s="145"/>
      <c r="C5" s="91"/>
      <c r="D5" s="92">
        <v>-323.62</v>
      </c>
      <c r="E5" s="89"/>
      <c r="F5" s="86"/>
      <c r="G5" s="86"/>
      <c r="H5" s="104"/>
      <c r="I5" s="105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15" customHeight="1" x14ac:dyDescent="0.25">
      <c r="A6" s="146" t="s">
        <v>128</v>
      </c>
      <c r="B6" s="147"/>
      <c r="C6" s="147"/>
      <c r="D6" s="147"/>
      <c r="E6" s="147"/>
      <c r="F6" s="147"/>
      <c r="G6" s="147"/>
      <c r="H6" s="148"/>
      <c r="I6" s="82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60.75" customHeight="1" x14ac:dyDescent="0.25">
      <c r="A7" s="152" t="s">
        <v>54</v>
      </c>
      <c r="B7" s="158"/>
      <c r="C7" s="38" t="s">
        <v>55</v>
      </c>
      <c r="D7" s="28" t="s">
        <v>56</v>
      </c>
      <c r="E7" s="28" t="s">
        <v>57</v>
      </c>
      <c r="F7" s="28" t="s">
        <v>58</v>
      </c>
      <c r="G7" s="34" t="s">
        <v>59</v>
      </c>
      <c r="H7" s="28" t="s">
        <v>60</v>
      </c>
    </row>
    <row r="8" spans="1:26" ht="17.25" customHeight="1" x14ac:dyDescent="0.25">
      <c r="A8" s="152" t="s">
        <v>61</v>
      </c>
      <c r="B8" s="153"/>
      <c r="C8" s="39">
        <f>C12+C15+C18+C21</f>
        <v>16.100000000000001</v>
      </c>
      <c r="D8" s="70">
        <v>-79.61</v>
      </c>
      <c r="E8" s="70">
        <f>E12+E15+E18+E21</f>
        <v>549.06000000000006</v>
      </c>
      <c r="F8" s="70">
        <f>F12+F15+F18+F21</f>
        <v>535.44000000000005</v>
      </c>
      <c r="G8" s="70">
        <f>F8</f>
        <v>535.44000000000005</v>
      </c>
      <c r="H8" s="58">
        <f>F8-E8+D8</f>
        <v>-93.23</v>
      </c>
    </row>
    <row r="9" spans="1:26" x14ac:dyDescent="0.25">
      <c r="A9" s="35" t="s">
        <v>62</v>
      </c>
      <c r="B9" s="36"/>
      <c r="C9" s="40">
        <f>C8-C10</f>
        <v>14.490000000000002</v>
      </c>
      <c r="D9" s="46">
        <f>D8-D10</f>
        <v>-71.649000000000001</v>
      </c>
      <c r="E9" s="46">
        <f>E8-E10</f>
        <v>494.15400000000005</v>
      </c>
      <c r="F9" s="46">
        <f>F8-F10</f>
        <v>481.89600000000007</v>
      </c>
      <c r="G9" s="46">
        <f>G8-G10</f>
        <v>481.89600000000007</v>
      </c>
      <c r="H9" s="46">
        <f>F9-E9+D9</f>
        <v>-83.906999999999982</v>
      </c>
    </row>
    <row r="10" spans="1:26" x14ac:dyDescent="0.25">
      <c r="A10" s="154" t="s">
        <v>63</v>
      </c>
      <c r="B10" s="155"/>
      <c r="C10" s="40">
        <f>C8*10%</f>
        <v>1.6100000000000003</v>
      </c>
      <c r="D10" s="46">
        <f>D8*10%</f>
        <v>-7.9610000000000003</v>
      </c>
      <c r="E10" s="46">
        <f>E8*10%</f>
        <v>54.906000000000006</v>
      </c>
      <c r="F10" s="46">
        <f>F8*10%</f>
        <v>53.544000000000011</v>
      </c>
      <c r="G10" s="46">
        <f>G8*10%</f>
        <v>53.544000000000011</v>
      </c>
      <c r="H10" s="46">
        <f>F10-E10+D10</f>
        <v>-9.3229999999999951</v>
      </c>
    </row>
    <row r="11" spans="1:26" ht="12.75" customHeight="1" x14ac:dyDescent="0.25">
      <c r="A11" s="159" t="s">
        <v>64</v>
      </c>
      <c r="B11" s="160"/>
      <c r="C11" s="160"/>
      <c r="D11" s="160"/>
      <c r="E11" s="160"/>
      <c r="F11" s="160"/>
      <c r="G11" s="160"/>
      <c r="H11" s="153"/>
    </row>
    <row r="12" spans="1:26" x14ac:dyDescent="0.25">
      <c r="A12" s="156" t="s">
        <v>45</v>
      </c>
      <c r="B12" s="157"/>
      <c r="C12" s="39">
        <v>5.75</v>
      </c>
      <c r="D12" s="71">
        <v>-29.06</v>
      </c>
      <c r="E12" s="71">
        <v>196.08</v>
      </c>
      <c r="F12" s="71">
        <v>191.47</v>
      </c>
      <c r="G12" s="71">
        <f>F12</f>
        <v>191.47</v>
      </c>
      <c r="H12" s="46">
        <f t="shared" ref="H12:H23" si="0">F12-E12+D12</f>
        <v>-33.670000000000016</v>
      </c>
    </row>
    <row r="13" spans="1:26" x14ac:dyDescent="0.25">
      <c r="A13" s="35" t="s">
        <v>62</v>
      </c>
      <c r="B13" s="36"/>
      <c r="C13" s="40">
        <f>C12-C14</f>
        <v>5.1749999999999998</v>
      </c>
      <c r="D13" s="46">
        <f>D12-D14</f>
        <v>-26.154</v>
      </c>
      <c r="E13" s="46">
        <f>E12-E14</f>
        <v>176.47200000000001</v>
      </c>
      <c r="F13" s="46">
        <f>F12-F14</f>
        <v>172.32300000000001</v>
      </c>
      <c r="G13" s="46">
        <f>G12-G14</f>
        <v>172.32300000000001</v>
      </c>
      <c r="H13" s="46">
        <f t="shared" si="0"/>
        <v>-30.303000000000001</v>
      </c>
    </row>
    <row r="14" spans="1:26" x14ac:dyDescent="0.25">
      <c r="A14" s="154" t="s">
        <v>63</v>
      </c>
      <c r="B14" s="155"/>
      <c r="C14" s="40">
        <f>C12*10%</f>
        <v>0.57500000000000007</v>
      </c>
      <c r="D14" s="46">
        <f>D12*10%</f>
        <v>-2.9060000000000001</v>
      </c>
      <c r="E14" s="46">
        <f>E12*10%</f>
        <v>19.608000000000004</v>
      </c>
      <c r="F14" s="46">
        <f>F12*10%</f>
        <v>19.147000000000002</v>
      </c>
      <c r="G14" s="46">
        <f>G12*10%</f>
        <v>19.147000000000002</v>
      </c>
      <c r="H14" s="46">
        <f t="shared" si="0"/>
        <v>-3.3670000000000022</v>
      </c>
    </row>
    <row r="15" spans="1:26" ht="23.25" customHeight="1" x14ac:dyDescent="0.25">
      <c r="A15" s="156" t="s">
        <v>39</v>
      </c>
      <c r="B15" s="157"/>
      <c r="C15" s="39">
        <v>3.51</v>
      </c>
      <c r="D15" s="71">
        <v>-17.59</v>
      </c>
      <c r="E15" s="71">
        <v>119.7</v>
      </c>
      <c r="F15" s="71">
        <v>118.96</v>
      </c>
      <c r="G15" s="71">
        <f>F15</f>
        <v>118.96</v>
      </c>
      <c r="H15" s="46">
        <f t="shared" si="0"/>
        <v>-18.330000000000009</v>
      </c>
    </row>
    <row r="16" spans="1:26" x14ac:dyDescent="0.25">
      <c r="A16" s="35" t="s">
        <v>62</v>
      </c>
      <c r="B16" s="36"/>
      <c r="C16" s="40">
        <f>C15-C17</f>
        <v>3.1589999999999998</v>
      </c>
      <c r="D16" s="46">
        <f>D15-D17</f>
        <v>-15.831</v>
      </c>
      <c r="E16" s="46">
        <f>E15-E17</f>
        <v>107.73</v>
      </c>
      <c r="F16" s="46">
        <f>F15-F17</f>
        <v>107.06399999999999</v>
      </c>
      <c r="G16" s="46">
        <f>G15-G17</f>
        <v>107.06399999999999</v>
      </c>
      <c r="H16" s="46">
        <f t="shared" si="0"/>
        <v>-16.497000000000011</v>
      </c>
    </row>
    <row r="17" spans="1:10" ht="15" customHeight="1" x14ac:dyDescent="0.25">
      <c r="A17" s="154" t="s">
        <v>63</v>
      </c>
      <c r="B17" s="155"/>
      <c r="C17" s="40">
        <f>C15*10%</f>
        <v>0.35099999999999998</v>
      </c>
      <c r="D17" s="46">
        <f>D15*10%</f>
        <v>-1.7590000000000001</v>
      </c>
      <c r="E17" s="46">
        <f>E15*10%</f>
        <v>11.97</v>
      </c>
      <c r="F17" s="46">
        <f>F15*10%</f>
        <v>11.896000000000001</v>
      </c>
      <c r="G17" s="46">
        <f>G15*10%</f>
        <v>11.896000000000001</v>
      </c>
      <c r="H17" s="46">
        <f t="shared" si="0"/>
        <v>-1.833</v>
      </c>
    </row>
    <row r="18" spans="1:10" ht="12" customHeight="1" x14ac:dyDescent="0.25">
      <c r="A18" s="156" t="s">
        <v>46</v>
      </c>
      <c r="B18" s="157"/>
      <c r="C18" s="38">
        <v>2.41</v>
      </c>
      <c r="D18" s="71">
        <v>-12.16</v>
      </c>
      <c r="E18" s="71">
        <v>82.19</v>
      </c>
      <c r="F18" s="71">
        <v>80.25</v>
      </c>
      <c r="G18" s="71">
        <f>F18</f>
        <v>80.25</v>
      </c>
      <c r="H18" s="46">
        <f t="shared" si="0"/>
        <v>-14.099999999999998</v>
      </c>
    </row>
    <row r="19" spans="1:10" ht="13.5" customHeight="1" x14ac:dyDescent="0.25">
      <c r="A19" s="35" t="s">
        <v>62</v>
      </c>
      <c r="B19" s="36"/>
      <c r="C19" s="40">
        <f>C18-C20</f>
        <v>2.169</v>
      </c>
      <c r="D19" s="46">
        <f>D18-D20</f>
        <v>-10.943999999999999</v>
      </c>
      <c r="E19" s="46">
        <f>E18-E20</f>
        <v>73.971000000000004</v>
      </c>
      <c r="F19" s="46">
        <f>F18-F20</f>
        <v>72.224999999999994</v>
      </c>
      <c r="G19" s="46">
        <f>G18-G20</f>
        <v>72.224999999999994</v>
      </c>
      <c r="H19" s="46">
        <f t="shared" si="0"/>
        <v>-12.690000000000008</v>
      </c>
    </row>
    <row r="20" spans="1:10" ht="12.75" customHeight="1" x14ac:dyDescent="0.25">
      <c r="A20" s="154" t="s">
        <v>63</v>
      </c>
      <c r="B20" s="155"/>
      <c r="C20" s="40">
        <f>C18*10%</f>
        <v>0.24100000000000002</v>
      </c>
      <c r="D20" s="46">
        <f>D18*10%</f>
        <v>-1.2160000000000002</v>
      </c>
      <c r="E20" s="46">
        <f>E18*10%</f>
        <v>8.2189999999999994</v>
      </c>
      <c r="F20" s="46">
        <f>F18*10%</f>
        <v>8.0250000000000004</v>
      </c>
      <c r="G20" s="46">
        <f>G18*10%</f>
        <v>8.0250000000000004</v>
      </c>
      <c r="H20" s="46">
        <f t="shared" si="0"/>
        <v>-1.4099999999999993</v>
      </c>
    </row>
    <row r="21" spans="1:10" ht="14.25" customHeight="1" x14ac:dyDescent="0.25">
      <c r="A21" s="11" t="s">
        <v>75</v>
      </c>
      <c r="B21" s="37"/>
      <c r="C21" s="41">
        <v>4.43</v>
      </c>
      <c r="D21" s="46">
        <v>-20.8</v>
      </c>
      <c r="E21" s="46">
        <v>151.09</v>
      </c>
      <c r="F21" s="46">
        <v>144.76</v>
      </c>
      <c r="G21" s="46">
        <f>F21</f>
        <v>144.76</v>
      </c>
      <c r="H21" s="46">
        <f t="shared" si="0"/>
        <v>-27.130000000000013</v>
      </c>
    </row>
    <row r="22" spans="1:10" ht="14.25" customHeight="1" x14ac:dyDescent="0.25">
      <c r="A22" s="35" t="s">
        <v>62</v>
      </c>
      <c r="B22" s="36"/>
      <c r="C22" s="40">
        <f>C21-C23</f>
        <v>3.9869999999999997</v>
      </c>
      <c r="D22" s="46">
        <f>D21-D23</f>
        <v>-18.72</v>
      </c>
      <c r="E22" s="46">
        <f>E21-E23</f>
        <v>135.98099999999999</v>
      </c>
      <c r="F22" s="46">
        <f>F21-F23</f>
        <v>130.28399999999999</v>
      </c>
      <c r="G22" s="46">
        <f>G21-G23</f>
        <v>130.28399999999999</v>
      </c>
      <c r="H22" s="46">
        <f t="shared" si="0"/>
        <v>-24.417000000000002</v>
      </c>
    </row>
    <row r="23" spans="1:10" x14ac:dyDescent="0.25">
      <c r="A23" s="154" t="s">
        <v>63</v>
      </c>
      <c r="B23" s="155"/>
      <c r="C23" s="40">
        <f>C21*10%</f>
        <v>0.443</v>
      </c>
      <c r="D23" s="46">
        <f>D21*10%</f>
        <v>-2.08</v>
      </c>
      <c r="E23" s="46">
        <f>E21*10%</f>
        <v>15.109000000000002</v>
      </c>
      <c r="F23" s="46">
        <f>F21*10%</f>
        <v>14.475999999999999</v>
      </c>
      <c r="G23" s="46">
        <f>G21*10%</f>
        <v>14.475999999999999</v>
      </c>
      <c r="H23" s="46">
        <f t="shared" si="0"/>
        <v>-2.7130000000000027</v>
      </c>
    </row>
    <row r="24" spans="1:10" s="90" customFormat="1" ht="9.75" customHeight="1" x14ac:dyDescent="0.25">
      <c r="A24" s="98"/>
      <c r="B24" s="99"/>
      <c r="C24" s="100"/>
      <c r="D24" s="101"/>
      <c r="E24" s="100"/>
      <c r="F24" s="100"/>
      <c r="G24" s="102"/>
      <c r="H24" s="103"/>
    </row>
    <row r="25" spans="1:10" ht="15.75" customHeight="1" x14ac:dyDescent="0.25">
      <c r="A25" s="152" t="s">
        <v>40</v>
      </c>
      <c r="B25" s="153"/>
      <c r="C25" s="41">
        <v>5.38</v>
      </c>
      <c r="D25" s="58">
        <v>-238.83</v>
      </c>
      <c r="E25" s="58">
        <v>183.48</v>
      </c>
      <c r="F25" s="58">
        <v>179.15</v>
      </c>
      <c r="G25" s="72">
        <f>G26+G27</f>
        <v>179.85499999999999</v>
      </c>
      <c r="H25" s="58">
        <f>F25-E25-G25+D25+F25</f>
        <v>-243.86499999999998</v>
      </c>
    </row>
    <row r="26" spans="1:10" ht="14.25" customHeight="1" x14ac:dyDescent="0.25">
      <c r="A26" s="63" t="s">
        <v>65</v>
      </c>
      <c r="B26" s="64"/>
      <c r="C26" s="41">
        <f>C25-C27</f>
        <v>4.8419999999999996</v>
      </c>
      <c r="D26" s="58">
        <v>-237.32</v>
      </c>
      <c r="E26" s="58">
        <f>E25-E27</f>
        <v>165.13200000000001</v>
      </c>
      <c r="F26" s="58">
        <f>F25-F27</f>
        <v>161.23500000000001</v>
      </c>
      <c r="G26" s="110">
        <f>G53</f>
        <v>161.94</v>
      </c>
      <c r="H26" s="46">
        <f t="shared" ref="H26" si="1">F26-E26-G26+D26+F26</f>
        <v>-241.92199999999997</v>
      </c>
      <c r="J26" s="126"/>
    </row>
    <row r="27" spans="1:10" ht="12.75" customHeight="1" x14ac:dyDescent="0.25">
      <c r="A27" s="154" t="s">
        <v>63</v>
      </c>
      <c r="B27" s="155"/>
      <c r="C27" s="40">
        <f>C25*10%</f>
        <v>0.53800000000000003</v>
      </c>
      <c r="D27" s="46">
        <v>-1.51</v>
      </c>
      <c r="E27" s="46">
        <f>E25*10%</f>
        <v>18.347999999999999</v>
      </c>
      <c r="F27" s="46">
        <f>F25*10%</f>
        <v>17.915000000000003</v>
      </c>
      <c r="G27" s="46">
        <f>F27</f>
        <v>17.915000000000003</v>
      </c>
      <c r="H27" s="46">
        <f>F27-E27-G27+D27+F27</f>
        <v>-1.9429999999999978</v>
      </c>
    </row>
    <row r="28" spans="1:10" ht="7.5" customHeight="1" x14ac:dyDescent="0.25">
      <c r="A28" s="121"/>
      <c r="B28" s="122"/>
      <c r="C28" s="40"/>
      <c r="D28" s="46"/>
      <c r="E28" s="46"/>
      <c r="F28" s="46"/>
      <c r="G28" s="123"/>
      <c r="H28" s="46"/>
    </row>
    <row r="29" spans="1:10" s="4" customFormat="1" ht="12.75" customHeight="1" x14ac:dyDescent="0.25">
      <c r="A29" s="177" t="s">
        <v>112</v>
      </c>
      <c r="B29" s="178"/>
      <c r="C29" s="86"/>
      <c r="D29" s="89">
        <v>-4.6900000000000004</v>
      </c>
      <c r="E29" s="86">
        <f>E31+E32+E33+E34</f>
        <v>35.11</v>
      </c>
      <c r="F29" s="86">
        <f>F31+F32+F33+F34</f>
        <v>33.970000000000006</v>
      </c>
      <c r="G29" s="109">
        <f>G31+G32+G33+G34</f>
        <v>33.970000000000006</v>
      </c>
      <c r="H29" s="58">
        <f>F29-E29-G29+D29+F29</f>
        <v>-5.8299999999999912</v>
      </c>
    </row>
    <row r="30" spans="1:10" ht="12.75" customHeight="1" x14ac:dyDescent="0.25">
      <c r="A30" s="108" t="s">
        <v>113</v>
      </c>
      <c r="B30" s="99"/>
      <c r="C30" s="100"/>
      <c r="D30" s="103"/>
      <c r="E30" s="100"/>
      <c r="F30" s="100"/>
      <c r="G30" s="107"/>
      <c r="H30" s="89"/>
    </row>
    <row r="31" spans="1:10" ht="12.75" customHeight="1" x14ac:dyDescent="0.25">
      <c r="A31" s="179" t="s">
        <v>114</v>
      </c>
      <c r="B31" s="180"/>
      <c r="C31" s="100"/>
      <c r="D31" s="103">
        <v>-0.36</v>
      </c>
      <c r="E31" s="100">
        <v>3.16</v>
      </c>
      <c r="F31" s="100">
        <v>3.01</v>
      </c>
      <c r="G31" s="107">
        <f>F31</f>
        <v>3.01</v>
      </c>
      <c r="H31" s="46">
        <f t="shared" ref="H31:H34" si="2">F31-E31-G31+D31+F31</f>
        <v>-0.51000000000000023</v>
      </c>
    </row>
    <row r="32" spans="1:10" ht="12.75" customHeight="1" x14ac:dyDescent="0.25">
      <c r="A32" s="179" t="s">
        <v>115</v>
      </c>
      <c r="B32" s="180"/>
      <c r="C32" s="100"/>
      <c r="D32" s="103">
        <v>-1.54</v>
      </c>
      <c r="E32" s="100">
        <v>14.57</v>
      </c>
      <c r="F32" s="100">
        <v>14.05</v>
      </c>
      <c r="G32" s="107">
        <f t="shared" ref="G32:G34" si="3">F32</f>
        <v>14.05</v>
      </c>
      <c r="H32" s="46">
        <f t="shared" si="2"/>
        <v>-2.0599999999999987</v>
      </c>
    </row>
    <row r="33" spans="1:26" ht="12.75" customHeight="1" x14ac:dyDescent="0.25">
      <c r="A33" s="179" t="s">
        <v>116</v>
      </c>
      <c r="B33" s="180"/>
      <c r="C33" s="100"/>
      <c r="D33" s="103">
        <v>-2.48</v>
      </c>
      <c r="E33" s="100">
        <v>14.17</v>
      </c>
      <c r="F33" s="100">
        <v>13.88</v>
      </c>
      <c r="G33" s="107">
        <f t="shared" si="3"/>
        <v>13.88</v>
      </c>
      <c r="H33" s="46">
        <f t="shared" si="2"/>
        <v>-2.7699999999999978</v>
      </c>
    </row>
    <row r="34" spans="1:26" ht="12.75" customHeight="1" x14ac:dyDescent="0.25">
      <c r="A34" s="179" t="s">
        <v>117</v>
      </c>
      <c r="B34" s="180"/>
      <c r="C34" s="100"/>
      <c r="D34" s="103">
        <v>-0.31</v>
      </c>
      <c r="E34" s="100">
        <v>3.21</v>
      </c>
      <c r="F34" s="100">
        <v>3.03</v>
      </c>
      <c r="G34" s="107">
        <f t="shared" si="3"/>
        <v>3.03</v>
      </c>
      <c r="H34" s="46">
        <f t="shared" si="2"/>
        <v>-0.49000000000000021</v>
      </c>
    </row>
    <row r="35" spans="1:26" s="90" customFormat="1" x14ac:dyDescent="0.25">
      <c r="A35" s="127" t="s">
        <v>101</v>
      </c>
      <c r="B35" s="96"/>
      <c r="C35" s="86"/>
      <c r="D35" s="87"/>
      <c r="E35" s="86">
        <f>E8+E25+E29</f>
        <v>767.65000000000009</v>
      </c>
      <c r="F35" s="86">
        <f t="shared" ref="F35" si="4">F8+F25+F29</f>
        <v>748.56000000000006</v>
      </c>
      <c r="G35" s="86">
        <f>G8+G25+G29</f>
        <v>749.2650000000001</v>
      </c>
      <c r="H35" s="103"/>
      <c r="I35" s="97"/>
      <c r="J35" s="97"/>
    </row>
    <row r="36" spans="1:26" s="90" customFormat="1" x14ac:dyDescent="0.25">
      <c r="A36" s="95" t="s">
        <v>102</v>
      </c>
      <c r="B36" s="96"/>
      <c r="C36" s="86"/>
      <c r="D36" s="87"/>
      <c r="E36" s="86"/>
      <c r="F36" s="86"/>
      <c r="G36" s="88"/>
      <c r="H36" s="89"/>
      <c r="I36" s="97"/>
      <c r="J36" s="97"/>
    </row>
    <row r="37" spans="1:26" s="4" customFormat="1" ht="25.5" customHeight="1" x14ac:dyDescent="0.25">
      <c r="A37" s="149" t="s">
        <v>138</v>
      </c>
      <c r="B37" s="175"/>
      <c r="C37" s="43" t="s">
        <v>137</v>
      </c>
      <c r="D37" s="58">
        <v>12.16</v>
      </c>
      <c r="E37" s="58">
        <v>4.5</v>
      </c>
      <c r="F37" s="58">
        <v>4.5</v>
      </c>
      <c r="G37" s="75">
        <f>G39</f>
        <v>0.76500000000000001</v>
      </c>
      <c r="H37" s="58">
        <f t="shared" ref="H37:H42" si="5">F37-E37-G37+D37+F37</f>
        <v>15.895</v>
      </c>
    </row>
    <row r="38" spans="1:26" ht="14.25" customHeight="1" x14ac:dyDescent="0.25">
      <c r="A38" s="35" t="s">
        <v>65</v>
      </c>
      <c r="B38" s="36"/>
      <c r="C38" s="40"/>
      <c r="D38" s="46">
        <v>12.16</v>
      </c>
      <c r="E38" s="46">
        <f>E37-E39</f>
        <v>3.7349999999999999</v>
      </c>
      <c r="F38" s="46">
        <f>F37-F39</f>
        <v>3.7349999999999999</v>
      </c>
      <c r="G38" s="74">
        <v>0</v>
      </c>
      <c r="H38" s="58">
        <f>F38-E38-G38+D38+F38</f>
        <v>15.895</v>
      </c>
    </row>
    <row r="39" spans="1:26" ht="14.25" customHeight="1" x14ac:dyDescent="0.25">
      <c r="A39" s="173" t="s">
        <v>119</v>
      </c>
      <c r="B39" s="174"/>
      <c r="C39" s="40"/>
      <c r="D39" s="46">
        <v>0</v>
      </c>
      <c r="E39" s="46">
        <f>E37*17%</f>
        <v>0.76500000000000001</v>
      </c>
      <c r="F39" s="46">
        <f>F37*17%</f>
        <v>0.76500000000000001</v>
      </c>
      <c r="G39" s="73">
        <f>F39</f>
        <v>0.76500000000000001</v>
      </c>
      <c r="H39" s="58">
        <f t="shared" si="5"/>
        <v>0</v>
      </c>
    </row>
    <row r="40" spans="1:26" s="83" customFormat="1" ht="22.5" customHeight="1" x14ac:dyDescent="0.25">
      <c r="A40" s="149" t="s">
        <v>139</v>
      </c>
      <c r="B40" s="145"/>
      <c r="C40" s="77">
        <v>5.38</v>
      </c>
      <c r="D40" s="76">
        <v>61.92</v>
      </c>
      <c r="E40" s="76">
        <v>17.04</v>
      </c>
      <c r="F40" s="76">
        <v>17.04</v>
      </c>
      <c r="G40" s="80">
        <f>G42+G41</f>
        <v>2.8968000000000003</v>
      </c>
      <c r="H40" s="58">
        <f t="shared" si="5"/>
        <v>76.063199999999995</v>
      </c>
    </row>
    <row r="41" spans="1:26" ht="14.25" customHeight="1" x14ac:dyDescent="0.25">
      <c r="A41" s="156" t="s">
        <v>65</v>
      </c>
      <c r="B41" s="176"/>
      <c r="C41" s="40"/>
      <c r="D41" s="46">
        <v>62.41</v>
      </c>
      <c r="E41" s="46">
        <f>E40-E42</f>
        <v>14.143199999999998</v>
      </c>
      <c r="F41" s="46">
        <f>F40-F42</f>
        <v>14.143199999999998</v>
      </c>
      <c r="G41" s="74">
        <v>0</v>
      </c>
      <c r="H41" s="58">
        <f t="shared" si="5"/>
        <v>76.55319999999999</v>
      </c>
      <c r="J41" s="126"/>
    </row>
    <row r="42" spans="1:26" s="83" customFormat="1" ht="11.25" customHeight="1" x14ac:dyDescent="0.25">
      <c r="A42" s="84" t="s">
        <v>47</v>
      </c>
      <c r="B42" s="85"/>
      <c r="C42" s="81"/>
      <c r="D42" s="79">
        <v>-0.49</v>
      </c>
      <c r="E42" s="79">
        <f>E40*17%</f>
        <v>2.8968000000000003</v>
      </c>
      <c r="F42" s="79">
        <f>F40*17%</f>
        <v>2.8968000000000003</v>
      </c>
      <c r="G42" s="78">
        <f>F42</f>
        <v>2.8968000000000003</v>
      </c>
      <c r="H42" s="58">
        <f t="shared" si="5"/>
        <v>-0.48999999999999977</v>
      </c>
    </row>
    <row r="43" spans="1:26" s="90" customFormat="1" x14ac:dyDescent="0.25">
      <c r="A43" s="150" t="s">
        <v>103</v>
      </c>
      <c r="B43" s="151"/>
      <c r="C43" s="86"/>
      <c r="D43" s="87"/>
      <c r="E43" s="86">
        <f>E37+E40</f>
        <v>21.54</v>
      </c>
      <c r="F43" s="86">
        <f>F37+F40</f>
        <v>21.54</v>
      </c>
      <c r="G43" s="88">
        <f>G37+G40</f>
        <v>3.6618000000000004</v>
      </c>
      <c r="H43" s="89"/>
    </row>
    <row r="44" spans="1:26" s="90" customFormat="1" ht="15" customHeight="1" x14ac:dyDescent="0.25">
      <c r="A44" s="150" t="s">
        <v>106</v>
      </c>
      <c r="B44" s="151"/>
      <c r="C44" s="86"/>
      <c r="D44" s="87"/>
      <c r="E44" s="86">
        <f>E35+E43</f>
        <v>789.19</v>
      </c>
      <c r="F44" s="86">
        <f t="shared" ref="F44:G44" si="6">F35+F43</f>
        <v>770.1</v>
      </c>
      <c r="G44" s="86">
        <f t="shared" si="6"/>
        <v>752.92680000000007</v>
      </c>
      <c r="H44" s="89"/>
    </row>
    <row r="45" spans="1:26" s="90" customFormat="1" ht="18.600000000000001" customHeight="1" x14ac:dyDescent="0.25">
      <c r="A45" s="144" t="s">
        <v>108</v>
      </c>
      <c r="B45" s="144"/>
      <c r="C45" s="91"/>
      <c r="D45" s="92">
        <f>D3</f>
        <v>-249.05</v>
      </c>
      <c r="E45" s="89"/>
      <c r="F45" s="86"/>
      <c r="G45" s="86"/>
      <c r="H45" s="89">
        <f>F44-E44+D45+F44-G44</f>
        <v>-250.96680000000009</v>
      </c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 spans="1:26" s="90" customFormat="1" ht="23.25" customHeight="1" x14ac:dyDescent="0.25">
      <c r="A46" s="144" t="s">
        <v>129</v>
      </c>
      <c r="B46" s="144"/>
      <c r="C46" s="91"/>
      <c r="D46" s="92"/>
      <c r="E46" s="89"/>
      <c r="F46" s="86"/>
      <c r="G46" s="86"/>
      <c r="H46" s="89">
        <f>H47+H48</f>
        <v>-250.96679999999998</v>
      </c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spans="1:26" s="90" customFormat="1" ht="16.5" customHeight="1" x14ac:dyDescent="0.25">
      <c r="A47" s="144" t="s">
        <v>104</v>
      </c>
      <c r="B47" s="172"/>
      <c r="C47" s="91"/>
      <c r="D47" s="91"/>
      <c r="E47" s="89"/>
      <c r="F47" s="86"/>
      <c r="G47" s="86"/>
      <c r="H47" s="89">
        <f>H37+H41</f>
        <v>92.448199999999986</v>
      </c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</row>
    <row r="48" spans="1:26" s="90" customFormat="1" ht="15.75" customHeight="1" x14ac:dyDescent="0.25">
      <c r="A48" s="144" t="s">
        <v>105</v>
      </c>
      <c r="B48" s="172"/>
      <c r="C48" s="91"/>
      <c r="D48" s="91"/>
      <c r="E48" s="89"/>
      <c r="F48" s="86"/>
      <c r="G48" s="86"/>
      <c r="H48" s="89">
        <f>H8+H25+H29+H42</f>
        <v>-343.41499999999996</v>
      </c>
      <c r="I48" s="93"/>
      <c r="J48" s="94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8" ht="27.75" customHeight="1" x14ac:dyDescent="0.25">
      <c r="A49" s="161"/>
      <c r="B49" s="162"/>
      <c r="C49" s="162"/>
      <c r="D49" s="162"/>
      <c r="E49" s="162"/>
      <c r="F49" s="162"/>
      <c r="G49" s="162"/>
      <c r="H49" s="162"/>
    </row>
    <row r="50" spans="1:8" ht="21.75" customHeight="1" x14ac:dyDescent="0.25">
      <c r="A50" s="21" t="s">
        <v>130</v>
      </c>
      <c r="D50" s="22"/>
      <c r="E50" s="22"/>
      <c r="F50" s="22"/>
      <c r="G50" s="22"/>
    </row>
    <row r="51" spans="1:8" ht="15" customHeight="1" x14ac:dyDescent="0.25">
      <c r="A51" s="165" t="s">
        <v>76</v>
      </c>
      <c r="B51" s="166"/>
      <c r="C51" s="166"/>
      <c r="D51" s="167"/>
      <c r="E51" s="30" t="s">
        <v>49</v>
      </c>
      <c r="F51" s="30" t="s">
        <v>50</v>
      </c>
      <c r="G51" s="30" t="s">
        <v>51</v>
      </c>
      <c r="H51" s="6" t="s">
        <v>107</v>
      </c>
    </row>
    <row r="52" spans="1:8" s="90" customFormat="1" ht="20.45" customHeight="1" x14ac:dyDescent="0.25">
      <c r="A52" s="169" t="s">
        <v>131</v>
      </c>
      <c r="B52" s="170"/>
      <c r="C52" s="170"/>
      <c r="D52" s="171"/>
      <c r="E52" s="124">
        <v>43525</v>
      </c>
      <c r="F52" s="111" t="s">
        <v>132</v>
      </c>
      <c r="G52" s="111">
        <v>161.94</v>
      </c>
      <c r="H52" s="112" t="s">
        <v>133</v>
      </c>
    </row>
    <row r="53" spans="1:8" s="97" customFormat="1" ht="13.5" customHeight="1" x14ac:dyDescent="0.25">
      <c r="A53" s="113" t="s">
        <v>7</v>
      </c>
      <c r="B53" s="114"/>
      <c r="C53" s="114"/>
      <c r="D53" s="115"/>
      <c r="E53" s="116"/>
      <c r="F53" s="117"/>
      <c r="G53" s="118">
        <f>SUM(G52:G52)</f>
        <v>161.94</v>
      </c>
      <c r="H53" s="119"/>
    </row>
    <row r="54" spans="1:8" s="4" customFormat="1" ht="13.5" customHeight="1" x14ac:dyDescent="0.25">
      <c r="A54" s="65"/>
      <c r="B54" s="66"/>
      <c r="C54" s="66"/>
      <c r="D54" s="66"/>
      <c r="E54" s="67"/>
      <c r="F54" s="68"/>
      <c r="G54" s="69"/>
    </row>
    <row r="55" spans="1:8" s="4" customFormat="1" ht="13.5" customHeight="1" x14ac:dyDescent="0.25">
      <c r="A55" s="65"/>
      <c r="B55" s="66"/>
      <c r="C55" s="66"/>
      <c r="D55" s="66"/>
      <c r="E55" s="67"/>
      <c r="F55" s="68"/>
      <c r="G55" s="69"/>
    </row>
    <row r="56" spans="1:8" x14ac:dyDescent="0.25">
      <c r="A56" s="21" t="s">
        <v>41</v>
      </c>
      <c r="D56" s="22"/>
      <c r="E56" s="22"/>
      <c r="F56" s="22"/>
      <c r="G56" s="22"/>
    </row>
    <row r="57" spans="1:8" x14ac:dyDescent="0.25">
      <c r="A57" s="21" t="s">
        <v>42</v>
      </c>
      <c r="D57" s="22"/>
      <c r="E57" s="22"/>
      <c r="F57" s="22"/>
      <c r="G57" s="22"/>
    </row>
    <row r="58" spans="1:8" ht="23.25" customHeight="1" x14ac:dyDescent="0.25">
      <c r="A58" s="168" t="s">
        <v>53</v>
      </c>
      <c r="B58" s="155"/>
      <c r="C58" s="155"/>
      <c r="D58" s="155"/>
      <c r="E58" s="131"/>
      <c r="F58" s="32" t="s">
        <v>50</v>
      </c>
      <c r="G58" s="31" t="s">
        <v>52</v>
      </c>
    </row>
    <row r="59" spans="1:8" x14ac:dyDescent="0.25">
      <c r="A59" s="168" t="s">
        <v>67</v>
      </c>
      <c r="B59" s="155"/>
      <c r="C59" s="155"/>
      <c r="D59" s="155"/>
      <c r="E59" s="131"/>
      <c r="F59" s="30"/>
      <c r="G59" s="30">
        <v>0</v>
      </c>
    </row>
    <row r="60" spans="1:8" ht="16.5" customHeight="1" x14ac:dyDescent="0.25">
      <c r="A60" s="22"/>
      <c r="D60" s="22"/>
      <c r="E60" s="22"/>
      <c r="F60" s="22"/>
      <c r="G60" s="22"/>
    </row>
    <row r="61" spans="1:8" x14ac:dyDescent="0.25">
      <c r="A61" s="22"/>
      <c r="D61" s="22"/>
      <c r="E61" s="22"/>
      <c r="F61" s="22"/>
      <c r="G61" s="22"/>
    </row>
    <row r="63" spans="1:8" x14ac:dyDescent="0.25">
      <c r="A63" s="21" t="s">
        <v>118</v>
      </c>
      <c r="E63" s="33"/>
      <c r="F63" s="60"/>
      <c r="G63" s="33"/>
    </row>
    <row r="64" spans="1:8" x14ac:dyDescent="0.25">
      <c r="A64" s="21" t="s">
        <v>134</v>
      </c>
      <c r="B64" s="61"/>
      <c r="C64" s="62"/>
      <c r="D64" s="21"/>
      <c r="E64" s="33"/>
      <c r="F64" s="60"/>
      <c r="G64" s="33"/>
    </row>
    <row r="65" spans="1:8" s="90" customFormat="1" ht="40.5" customHeight="1" x14ac:dyDescent="0.25">
      <c r="A65" s="163" t="s">
        <v>140</v>
      </c>
      <c r="B65" s="164"/>
      <c r="C65" s="164"/>
      <c r="D65" s="164"/>
      <c r="E65" s="164"/>
      <c r="F65" s="164"/>
      <c r="G65" s="164"/>
      <c r="H65" s="120"/>
    </row>
    <row r="67" spans="1:8" ht="27.75" customHeight="1" x14ac:dyDescent="0.25"/>
    <row r="68" spans="1:8" x14ac:dyDescent="0.25">
      <c r="A68" s="4" t="s">
        <v>68</v>
      </c>
      <c r="B68" s="44"/>
      <c r="C68" s="45"/>
      <c r="D68" s="4"/>
      <c r="E68" s="4" t="s">
        <v>135</v>
      </c>
      <c r="F68" s="4"/>
    </row>
    <row r="69" spans="1:8" x14ac:dyDescent="0.25">
      <c r="A69" s="4" t="s">
        <v>69</v>
      </c>
      <c r="B69" s="44"/>
      <c r="C69" s="45"/>
      <c r="D69" s="4"/>
      <c r="E69" s="4"/>
      <c r="F69" s="4"/>
    </row>
    <row r="70" spans="1:8" x14ac:dyDescent="0.25">
      <c r="A70" s="4" t="s">
        <v>98</v>
      </c>
      <c r="B70" s="44"/>
      <c r="C70" s="45"/>
      <c r="D70" s="4"/>
      <c r="E70" s="4"/>
      <c r="F70" s="4"/>
    </row>
    <row r="71" spans="1:8" ht="57.75" customHeight="1" x14ac:dyDescent="0.25">
      <c r="A71" s="4"/>
      <c r="B71" s="44"/>
      <c r="C71" s="45"/>
      <c r="D71" s="4"/>
      <c r="E71" s="4"/>
      <c r="F71" s="4"/>
    </row>
    <row r="72" spans="1:8" x14ac:dyDescent="0.25">
      <c r="A72" s="22" t="s">
        <v>141</v>
      </c>
      <c r="B72" s="59"/>
    </row>
    <row r="73" spans="1:8" ht="13.5" customHeight="1" x14ac:dyDescent="0.25">
      <c r="A73" s="22" t="s">
        <v>70</v>
      </c>
      <c r="B73" s="59"/>
      <c r="C73" s="42" t="s">
        <v>23</v>
      </c>
    </row>
    <row r="74" spans="1:8" ht="13.5" customHeight="1" x14ac:dyDescent="0.25">
      <c r="A74" s="22" t="s">
        <v>71</v>
      </c>
      <c r="B74" s="59"/>
      <c r="C74" s="42" t="s">
        <v>72</v>
      </c>
    </row>
    <row r="75" spans="1:8" ht="12" customHeight="1" x14ac:dyDescent="0.25">
      <c r="A75" s="22" t="s">
        <v>73</v>
      </c>
      <c r="B75" s="59"/>
      <c r="C75" s="42" t="s">
        <v>136</v>
      </c>
    </row>
  </sheetData>
  <mergeCells count="38">
    <mergeCell ref="A47:B47"/>
    <mergeCell ref="A48:B48"/>
    <mergeCell ref="A46:B46"/>
    <mergeCell ref="A12:B12"/>
    <mergeCell ref="A45:B45"/>
    <mergeCell ref="A39:B39"/>
    <mergeCell ref="A37:B37"/>
    <mergeCell ref="A41:B41"/>
    <mergeCell ref="A44:B44"/>
    <mergeCell ref="A29:B29"/>
    <mergeCell ref="A31:B31"/>
    <mergeCell ref="A32:B32"/>
    <mergeCell ref="A33:B33"/>
    <mergeCell ref="A34:B34"/>
    <mergeCell ref="A49:H49"/>
    <mergeCell ref="A65:G65"/>
    <mergeCell ref="A51:D51"/>
    <mergeCell ref="A58:E58"/>
    <mergeCell ref="A59:E59"/>
    <mergeCell ref="A52:D52"/>
    <mergeCell ref="A43:B43"/>
    <mergeCell ref="A25:B25"/>
    <mergeCell ref="A27:B27"/>
    <mergeCell ref="A23:B23"/>
    <mergeCell ref="A14:B14"/>
    <mergeCell ref="A15:B15"/>
    <mergeCell ref="A17:B17"/>
    <mergeCell ref="A18:B18"/>
    <mergeCell ref="A20:B20"/>
    <mergeCell ref="A4:B4"/>
    <mergeCell ref="A5:B5"/>
    <mergeCell ref="A3:B3"/>
    <mergeCell ref="A6:H6"/>
    <mergeCell ref="A40:B40"/>
    <mergeCell ref="A7:B7"/>
    <mergeCell ref="A8:B8"/>
    <mergeCell ref="A10:B10"/>
    <mergeCell ref="A11:H11"/>
  </mergeCells>
  <pageMargins left="0.7" right="0.7" top="0.75" bottom="0.75" header="0.3" footer="0.3"/>
  <pageSetup paperSize="9" scale="3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2020-03-01T08:31:11Z</cp:lastPrinted>
  <dcterms:created xsi:type="dcterms:W3CDTF">2013-02-18T04:38:06Z</dcterms:created>
  <dcterms:modified xsi:type="dcterms:W3CDTF">2020-03-19T05:22:52Z</dcterms:modified>
</cp:coreProperties>
</file>