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E53" i="8"/>
  <c r="F53"/>
  <c r="G41"/>
  <c r="G53"/>
  <c r="H54"/>
  <c r="H55"/>
  <c r="H56"/>
  <c r="H57"/>
  <c r="H40"/>
  <c r="H39"/>
  <c r="H38"/>
  <c r="H37"/>
  <c r="F35"/>
  <c r="E35"/>
  <c r="H35"/>
  <c r="G32"/>
  <c r="G65"/>
  <c r="G8"/>
  <c r="G10"/>
  <c r="G9"/>
  <c r="G29"/>
  <c r="G26"/>
  <c r="G25"/>
  <c r="G23"/>
  <c r="G22"/>
  <c r="G20"/>
  <c r="G19"/>
  <c r="G17"/>
  <c r="G16"/>
  <c r="G14"/>
  <c r="G13"/>
  <c r="F8"/>
  <c r="F41"/>
  <c r="E8"/>
  <c r="E41"/>
  <c r="H44"/>
  <c r="H8"/>
  <c r="H32"/>
  <c r="F34"/>
  <c r="E34"/>
  <c r="H34"/>
  <c r="F33"/>
  <c r="E33"/>
  <c r="H33"/>
  <c r="H30"/>
  <c r="F29"/>
  <c r="E29"/>
  <c r="H29"/>
  <c r="H28"/>
  <c r="H27"/>
  <c r="F26"/>
  <c r="E26"/>
  <c r="H26"/>
  <c r="F25"/>
  <c r="E25"/>
  <c r="H25"/>
  <c r="H24"/>
  <c r="F23"/>
  <c r="E23"/>
  <c r="H23"/>
  <c r="F22"/>
  <c r="E22"/>
  <c r="H22"/>
  <c r="H21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E10"/>
  <c r="H10"/>
  <c r="F9"/>
  <c r="E9"/>
  <c r="H9"/>
  <c r="C34"/>
  <c r="C30"/>
  <c r="C29"/>
  <c r="C14"/>
</calcChain>
</file>

<file path=xl/comments1.xml><?xml version="1.0" encoding="utf-8"?>
<comments xmlns="http://schemas.openxmlformats.org/spreadsheetml/2006/main">
  <authors>
    <author>ЭкОтдел</author>
  </authors>
  <commentList>
    <comment ref="A52" authorId="0">
      <text>
        <r>
          <rPr>
            <b/>
            <sz val="9"/>
            <color indexed="81"/>
            <rFont val="Tahoma"/>
            <family val="2"/>
            <charset val="204"/>
          </rPr>
          <t>ЭкОтдел:</t>
        </r>
        <r>
          <rPr>
            <sz val="9"/>
            <color indexed="81"/>
            <rFont val="Tahoma"/>
            <family val="2"/>
            <charset val="204"/>
          </rPr>
          <t xml:space="preserve">
оборудов. Нет -сняты начисления и оплата</t>
        </r>
      </text>
    </comment>
  </commentList>
</comments>
</file>

<file path=xl/sharedStrings.xml><?xml version="1.0" encoding="utf-8"?>
<sst xmlns="http://schemas.openxmlformats.org/spreadsheetml/2006/main" count="190" uniqueCount="163">
  <si>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</si>
  <si>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</si>
  <si>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</si>
  <si>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</si>
  <si>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</si>
  <si>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</si>
  <si>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</si>
  <si>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</si>
  <si>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</si>
  <si>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</si>
  <si>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</si>
  <si>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</si>
  <si>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</si>
  <si>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</si>
  <si>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</si>
  <si>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</si>
  <si>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</si>
  <si>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</si>
  <si>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</si>
  <si>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</si>
  <si>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</si>
  <si>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</si>
  <si>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</si>
  <si>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</si>
  <si>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</si>
  <si>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</si>
  <si>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</si>
  <si>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</si>
  <si>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</si>
  <si>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</si>
  <si>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</si>
  <si>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</si>
  <si>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</si>
  <si>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</si>
  <si>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</si>
  <si>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</si>
  <si>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</si>
  <si>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</si>
  <si>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</si>
  <si>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</si>
  <si>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</si>
  <si>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</si>
  <si>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</si>
  <si>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</si>
  <si>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</si>
  <si>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</si>
  <si>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</si>
  <si>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</si>
  <si>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</si>
  <si>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</si>
  <si>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</si>
  <si>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</si>
  <si>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</si>
  <si>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</si>
  <si>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</si>
  <si>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</si>
  <si>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</si>
  <si>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</si>
  <si>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</si>
  <si>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</si>
  <si>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1 м/провод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</si>
  <si>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</si>
  <si>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</si>
  <si>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</si>
  <si>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</si>
  <si>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</si>
  <si>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</si>
  <si>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</si>
  <si>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</si>
  <si>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</si>
  <si>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</si>
  <si>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</si>
  <si>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</si>
  <si>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</si>
  <si>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</si>
  <si>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</si>
  <si>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</si>
  <si>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</si>
  <si>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</si>
  <si>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</si>
  <si>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</si>
  <si>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</si>
  <si>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</si>
  <si>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</si>
  <si>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</si>
  <si>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</si>
  <si>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</si>
  <si>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</si>
  <si>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</si>
  <si>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</si>
  <si>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</si>
  <si>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</si>
  <si>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</si>
  <si>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</si>
  <si>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Договор управления</t>
  </si>
  <si>
    <t>uklr2006@mail.ru</t>
  </si>
  <si>
    <t>ООО "Ярд"</t>
  </si>
  <si>
    <t>2-260-343</t>
  </si>
  <si>
    <t>техническое обслуживание лифтов</t>
  </si>
  <si>
    <t>32,3 м2</t>
  </si>
  <si>
    <t>1973 год</t>
  </si>
  <si>
    <t>2 лифта</t>
  </si>
  <si>
    <t>01.06.2009г.</t>
  </si>
  <si>
    <t xml:space="preserve"> ООО "Управляющая компания Ленинского района-2"</t>
  </si>
  <si>
    <t>Ленинского района-2":</t>
  </si>
  <si>
    <t>от 30.07.2007г. Серия 25 № 002827453</t>
  </si>
  <si>
    <t>1.Сведения об Управляющей компании Ленинского района-2</t>
  </si>
  <si>
    <t>Пушкинская, 45</t>
  </si>
  <si>
    <t>№ 45 по ул. Пушкинской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</si>
  <si>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</si>
  <si>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</si>
  <si>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</si>
  <si>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</si>
  <si>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</si>
  <si>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</si>
  <si>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</si>
  <si>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</si>
  <si>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</si>
  <si>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</si>
  <si>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</si>
  <si>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</si>
  <si>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</si>
  <si>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</si>
  <si>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</si>
  <si>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</si>
  <si>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Обязательное страхование лифтов</t>
  </si>
  <si>
    <t>ООО " Комфорт"</t>
  </si>
  <si>
    <t>ул. Тунгусская,8</t>
  </si>
  <si>
    <t>количество зарегистрированных</t>
  </si>
  <si>
    <t>145 чел.</t>
  </si>
  <si>
    <t>итого по дому:</t>
  </si>
  <si>
    <t>Прочие услуги и работы</t>
  </si>
  <si>
    <t>сумма, т.р.</t>
  </si>
  <si>
    <t>исполнитель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</si>
  <si>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</si>
  <si>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</si>
  <si>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</si>
  <si>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</si>
  <si>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</si>
  <si>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</si>
  <si>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2.Телекоммуникац. Услуги, в т.ч.</t>
  </si>
  <si>
    <t xml:space="preserve"> Всего: 1196,0</t>
  </si>
  <si>
    <t>переходящие остатки д/ср-в на начало 01.01. 2016 г.</t>
  </si>
  <si>
    <t>Ландшафт</t>
  </si>
  <si>
    <t xml:space="preserve"> </t>
  </si>
  <si>
    <t xml:space="preserve">                       Отчет ООО "Управляющей компании Ленинского района-2"  за 2017 г.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</si>
  <si>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</si>
  <si>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</si>
  <si>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</si>
  <si>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</si>
  <si>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</si>
  <si>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</si>
  <si>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</si>
  <si>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</si>
  <si>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</si>
  <si>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</si>
  <si>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</si>
  <si>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 xml:space="preserve">Замена задвижек на отопление в тепловом узле </t>
  </si>
  <si>
    <t>Ремонт вентшахт, замена канализации в подвале, установка вентилей на стояки ХГВС</t>
  </si>
  <si>
    <t>Комфорт</t>
  </si>
  <si>
    <t>дверь металлич. На м/камеру</t>
  </si>
  <si>
    <t>План по статье "текущий ремонт" на 2018 год .</t>
  </si>
  <si>
    <t>Предложение Управляющей компании: по мере накопления средств - ремонт системы электроснабжения.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</si>
</sst>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Border="1" applyAlignment="1"/>
    <xf numFmtId="164" fontId="4" fillId="0" borderId="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/>
    <xf numFmtId="0" fontId="0" fillId="0" borderId="9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8" xfId="0" applyFont="1" applyBorder="1" applyAlignment="1"/>
    <xf numFmtId="0" fontId="9" fillId="0" borderId="2" xfId="0" applyFont="1" applyFill="1" applyBorder="1" applyAlignment="1"/>
    <xf numFmtId="0" fontId="4" fillId="0" borderId="1" xfId="0" applyFont="1" applyBorder="1"/>
    <xf numFmtId="0" fontId="16" fillId="0" borderId="1" xfId="0" applyFont="1" applyBorder="1"/>
    <xf numFmtId="0" fontId="9" fillId="0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4" fontId="3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0" borderId="9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0" fillId="0" borderId="8" xfId="0" applyBorder="1" applyAlignment="1"/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12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0" fillId="0" borderId="11" xfId="0" applyBorder="1" applyAlignment="1">
      <alignment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164" fontId="3" fillId="0" borderId="9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topLeftCell="A10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145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108</v>
      </c>
    </row>
    <row r="4" spans="1:4" ht="14.25" customHeight="1">
      <c r="A4" s="22" t="s">
        <v>146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106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103</v>
      </c>
      <c r="D8" s="14"/>
    </row>
    <row r="9" spans="1:4" s="3" customFormat="1" ht="12" customHeight="1">
      <c r="A9" s="12" t="s">
        <v>1</v>
      </c>
      <c r="B9" s="13" t="s">
        <v>12</v>
      </c>
      <c r="C9" s="102" t="s">
        <v>13</v>
      </c>
      <c r="D9" s="103"/>
    </row>
    <row r="10" spans="1:4" s="3" customFormat="1" ht="24" customHeight="1">
      <c r="A10" s="12" t="s">
        <v>2</v>
      </c>
      <c r="B10" s="15" t="s">
        <v>14</v>
      </c>
      <c r="C10" s="104" t="s">
        <v>105</v>
      </c>
      <c r="D10" s="105"/>
    </row>
    <row r="11" spans="1:4" s="3" customFormat="1" ht="15" customHeight="1">
      <c r="A11" s="12" t="s">
        <v>3</v>
      </c>
      <c r="B11" s="13" t="s">
        <v>15</v>
      </c>
      <c r="C11" s="102" t="s">
        <v>16</v>
      </c>
      <c r="D11" s="103"/>
    </row>
    <row r="12" spans="1:4" s="3" customFormat="1" ht="15" customHeight="1">
      <c r="A12" s="68" t="s">
        <v>4</v>
      </c>
      <c r="B12" s="69" t="s">
        <v>109</v>
      </c>
      <c r="C12" s="72" t="s">
        <v>110</v>
      </c>
      <c r="D12" s="62" t="s">
        <v>111</v>
      </c>
    </row>
    <row r="13" spans="1:4" s="3" customFormat="1" ht="15" customHeight="1">
      <c r="A13" s="70"/>
      <c r="B13" s="67"/>
      <c r="C13" s="72" t="s">
        <v>112</v>
      </c>
      <c r="D13" s="62" t="s">
        <v>113</v>
      </c>
    </row>
    <row r="14" spans="1:4" s="3" customFormat="1" ht="15" customHeight="1">
      <c r="A14" s="70"/>
      <c r="B14" s="67"/>
      <c r="C14" s="72" t="s">
        <v>114</v>
      </c>
      <c r="D14" s="62" t="s">
        <v>115</v>
      </c>
    </row>
    <row r="15" spans="1:4" s="3" customFormat="1" ht="15" customHeight="1">
      <c r="A15" s="70"/>
      <c r="B15" s="67"/>
      <c r="C15" s="72" t="s">
        <v>116</v>
      </c>
      <c r="D15" s="62" t="s">
        <v>117</v>
      </c>
    </row>
    <row r="16" spans="1:4" s="3" customFormat="1" ht="15" customHeight="1">
      <c r="A16" s="70"/>
      <c r="B16" s="67"/>
      <c r="C16" s="72" t="s">
        <v>118</v>
      </c>
      <c r="D16" s="62" t="s">
        <v>119</v>
      </c>
    </row>
    <row r="17" spans="1:4" s="3" customFormat="1" ht="15" customHeight="1">
      <c r="A17" s="70"/>
      <c r="B17" s="67"/>
      <c r="C17" s="72" t="s">
        <v>120</v>
      </c>
      <c r="D17" s="62" t="s">
        <v>121</v>
      </c>
    </row>
    <row r="18" spans="1:4" s="3" customFormat="1" ht="15" customHeight="1">
      <c r="A18" s="71"/>
      <c r="B18" s="66"/>
      <c r="C18" s="72" t="s">
        <v>122</v>
      </c>
      <c r="D18" s="62" t="s">
        <v>123</v>
      </c>
    </row>
    <row r="19" spans="1:4" s="3" customFormat="1" ht="14.25" customHeight="1">
      <c r="A19" s="12" t="s">
        <v>5</v>
      </c>
      <c r="B19" s="13" t="s">
        <v>17</v>
      </c>
      <c r="C19" s="106" t="s">
        <v>95</v>
      </c>
      <c r="D19" s="107"/>
    </row>
    <row r="20" spans="1:4" s="3" customFormat="1">
      <c r="A20" s="12" t="s">
        <v>6</v>
      </c>
      <c r="B20" s="13" t="s">
        <v>18</v>
      </c>
      <c r="C20" s="108" t="s">
        <v>59</v>
      </c>
      <c r="D20" s="109"/>
    </row>
    <row r="21" spans="1:4" s="3" customFormat="1" ht="16.5" customHeight="1">
      <c r="A21" s="12" t="s">
        <v>7</v>
      </c>
      <c r="B21" s="13" t="s">
        <v>19</v>
      </c>
      <c r="C21" s="104" t="s">
        <v>20</v>
      </c>
      <c r="D21" s="105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10" t="s">
        <v>27</v>
      </c>
      <c r="B26" s="111"/>
      <c r="C26" s="111"/>
      <c r="D26" s="112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96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126</v>
      </c>
      <c r="C30" s="6" t="s">
        <v>25</v>
      </c>
      <c r="D30" s="10" t="s">
        <v>97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127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99" t="s">
        <v>100</v>
      </c>
      <c r="D40" s="101"/>
    </row>
    <row r="41" spans="1:4">
      <c r="A41" s="7">
        <v>2</v>
      </c>
      <c r="B41" s="6" t="s">
        <v>38</v>
      </c>
      <c r="C41" s="99">
        <v>12</v>
      </c>
      <c r="D41" s="101"/>
    </row>
    <row r="42" spans="1:4" ht="15" customHeight="1">
      <c r="A42" s="7">
        <v>3</v>
      </c>
      <c r="B42" s="6" t="s">
        <v>39</v>
      </c>
      <c r="C42" s="99">
        <v>1</v>
      </c>
      <c r="D42" s="101"/>
    </row>
    <row r="43" spans="1:4">
      <c r="A43" s="7">
        <v>4</v>
      </c>
      <c r="B43" s="6" t="s">
        <v>37</v>
      </c>
      <c r="C43" s="99" t="s">
        <v>101</v>
      </c>
      <c r="D43" s="101"/>
    </row>
    <row r="44" spans="1:4">
      <c r="A44" s="7">
        <v>5</v>
      </c>
      <c r="B44" s="6" t="s">
        <v>40</v>
      </c>
      <c r="C44" s="99" t="s">
        <v>60</v>
      </c>
      <c r="D44" s="101"/>
    </row>
    <row r="45" spans="1:4">
      <c r="A45" s="7">
        <v>6</v>
      </c>
      <c r="B45" s="6" t="s">
        <v>128</v>
      </c>
      <c r="C45" s="99" t="s">
        <v>129</v>
      </c>
      <c r="D45" s="100"/>
    </row>
    <row r="46" spans="1:4">
      <c r="A46" s="7">
        <v>7</v>
      </c>
      <c r="B46" s="6" t="s">
        <v>41</v>
      </c>
      <c r="C46" s="99">
        <v>3661.3</v>
      </c>
      <c r="D46" s="101"/>
    </row>
    <row r="47" spans="1:4" ht="15" customHeight="1">
      <c r="A47" s="7">
        <v>8</v>
      </c>
      <c r="B47" s="6" t="s">
        <v>42</v>
      </c>
      <c r="C47" s="99" t="s">
        <v>99</v>
      </c>
      <c r="D47" s="101"/>
    </row>
    <row r="48" spans="1:4">
      <c r="A48" s="7">
        <v>9</v>
      </c>
      <c r="B48" s="6" t="s">
        <v>43</v>
      </c>
      <c r="C48" s="99" t="s">
        <v>141</v>
      </c>
      <c r="D48" s="101"/>
    </row>
    <row r="49" spans="1:4">
      <c r="A49" s="6"/>
      <c r="B49" s="6" t="s">
        <v>94</v>
      </c>
      <c r="C49" s="99" t="s">
        <v>102</v>
      </c>
      <c r="D49" s="100"/>
    </row>
    <row r="50" spans="1:4" ht="15" customHeight="1">
      <c r="A50" s="4"/>
    </row>
    <row r="51" spans="1:4">
      <c r="A51" s="4"/>
    </row>
    <row r="53" spans="1:4" ht="15" customHeight="1"/>
  </sheetData>
  <mergeCells count="17">
    <mergeCell ref="C43:D43"/>
    <mergeCell ref="C20:D20"/>
    <mergeCell ref="C21:D21"/>
    <mergeCell ref="A26:D26"/>
    <mergeCell ref="C40:D40"/>
    <mergeCell ref="C41:D41"/>
    <mergeCell ref="C9:D9"/>
    <mergeCell ref="C10:D10"/>
    <mergeCell ref="C11:D11"/>
    <mergeCell ref="C19:D19"/>
    <mergeCell ref="C42:D42"/>
    <mergeCell ref="C49:D49"/>
    <mergeCell ref="C46:D46"/>
    <mergeCell ref="C47:D47"/>
    <mergeCell ref="C48:D48"/>
    <mergeCell ref="C44:D44"/>
    <mergeCell ref="C45:D45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42" workbookViewId="0">
      <selection activeCell="F87" sqref="F87"/>
    </sheetView>
  </sheetViews>
  <sheetFormatPr defaultRowHeight="15"/>
  <cols>
    <col min="1" max="1" width="15.85546875" customWidth="1"/>
    <col min="2" max="2" width="13.42578125" style="34" customWidth="1"/>
    <col min="3" max="3" width="8.5703125" style="57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2.140625" customWidth="1"/>
  </cols>
  <sheetData>
    <row r="1" spans="1:8">
      <c r="A1" s="4" t="s">
        <v>135</v>
      </c>
      <c r="B1"/>
      <c r="C1" s="40"/>
      <c r="D1" s="40"/>
    </row>
    <row r="2" spans="1:8" ht="13.5" customHeight="1">
      <c r="A2" s="4" t="s">
        <v>147</v>
      </c>
      <c r="B2"/>
      <c r="C2" s="40"/>
      <c r="D2" s="40"/>
    </row>
    <row r="3" spans="1:8" ht="56.25" customHeight="1">
      <c r="A3" s="113" t="s">
        <v>67</v>
      </c>
      <c r="B3" s="114"/>
      <c r="C3" s="85" t="s">
        <v>68</v>
      </c>
      <c r="D3" s="32" t="s">
        <v>69</v>
      </c>
      <c r="E3" s="32" t="s">
        <v>70</v>
      </c>
      <c r="F3" s="32" t="s">
        <v>71</v>
      </c>
      <c r="G3" s="41" t="s">
        <v>72</v>
      </c>
      <c r="H3" s="32" t="s">
        <v>73</v>
      </c>
    </row>
    <row r="4" spans="1:8" ht="27" customHeight="1">
      <c r="A4" s="122" t="s">
        <v>142</v>
      </c>
      <c r="B4" s="123"/>
      <c r="C4" s="85"/>
      <c r="D4" s="32">
        <v>-455.2</v>
      </c>
      <c r="E4" s="32"/>
      <c r="F4" s="32"/>
      <c r="G4" s="41"/>
      <c r="H4" s="32"/>
    </row>
    <row r="5" spans="1:8" ht="18.75" customHeight="1">
      <c r="A5" s="82" t="s">
        <v>136</v>
      </c>
      <c r="B5" s="81"/>
      <c r="C5" s="85"/>
      <c r="D5" s="32"/>
      <c r="E5" s="32"/>
      <c r="F5" s="32"/>
      <c r="G5" s="41"/>
      <c r="H5" s="32"/>
    </row>
    <row r="6" spans="1:8" ht="15.75" customHeight="1">
      <c r="A6" s="82" t="s">
        <v>137</v>
      </c>
      <c r="B6" s="81"/>
      <c r="C6" s="85"/>
      <c r="D6" s="32"/>
      <c r="E6" s="32"/>
      <c r="F6" s="32"/>
      <c r="G6" s="41"/>
      <c r="H6" s="32"/>
    </row>
    <row r="7" spans="1:8" ht="15.75" customHeight="1">
      <c r="A7" s="118" t="s">
        <v>148</v>
      </c>
      <c r="B7" s="117"/>
      <c r="C7" s="117"/>
      <c r="D7" s="117"/>
      <c r="E7" s="117"/>
      <c r="F7" s="117"/>
      <c r="G7" s="117"/>
      <c r="H7" s="100"/>
    </row>
    <row r="8" spans="1:8" ht="17.25" customHeight="1">
      <c r="A8" s="113" t="s">
        <v>74</v>
      </c>
      <c r="B8" s="115"/>
      <c r="C8" s="54">
        <v>20.420000000000002</v>
      </c>
      <c r="D8" s="33">
        <v>-185.2</v>
      </c>
      <c r="E8" s="7">
        <f>E12+E15+E18+E21+E24+E27</f>
        <v>859.59999999999991</v>
      </c>
      <c r="F8" s="7">
        <f>F12+F15+F18+F21+F24+F27</f>
        <v>832.8599999999999</v>
      </c>
      <c r="G8" s="7">
        <f>G12+G15+G18+G21+G24+G27</f>
        <v>832.8599999999999</v>
      </c>
      <c r="H8" s="7">
        <f>F8-E8+D8</f>
        <v>-211.94</v>
      </c>
    </row>
    <row r="9" spans="1:8">
      <c r="A9" s="42" t="s">
        <v>75</v>
      </c>
      <c r="B9" s="43"/>
      <c r="C9" s="55">
        <v>18.38</v>
      </c>
      <c r="D9" s="7">
        <v>-166.69</v>
      </c>
      <c r="E9" s="91">
        <f>E8-E10</f>
        <v>773.63999999999987</v>
      </c>
      <c r="F9" s="91">
        <f>F8-F10</f>
        <v>749.57399999999984</v>
      </c>
      <c r="G9" s="91">
        <f>G8-G10</f>
        <v>749.57399999999984</v>
      </c>
      <c r="H9" s="91">
        <f t="shared" ref="H9:H30" si="0">F9-E9+D9</f>
        <v>-190.75600000000003</v>
      </c>
    </row>
    <row r="10" spans="1:8">
      <c r="A10" s="116" t="s">
        <v>76</v>
      </c>
      <c r="B10" s="117"/>
      <c r="C10" s="55">
        <v>2.04</v>
      </c>
      <c r="D10" s="7">
        <v>-18.510000000000002</v>
      </c>
      <c r="E10" s="91">
        <f>E8*10%</f>
        <v>85.96</v>
      </c>
      <c r="F10" s="91">
        <f>F8*10%</f>
        <v>83.286000000000001</v>
      </c>
      <c r="G10" s="91">
        <f>G8*10%</f>
        <v>83.286000000000001</v>
      </c>
      <c r="H10" s="91">
        <f t="shared" si="0"/>
        <v>-21.183999999999994</v>
      </c>
    </row>
    <row r="11" spans="1:8" ht="12.75" customHeight="1">
      <c r="A11" s="118" t="s">
        <v>77</v>
      </c>
      <c r="B11" s="119"/>
      <c r="C11" s="119"/>
      <c r="D11" s="119"/>
      <c r="E11" s="119"/>
      <c r="F11" s="119"/>
      <c r="G11" s="119"/>
      <c r="H11" s="115"/>
    </row>
    <row r="12" spans="1:8">
      <c r="A12" s="120" t="s">
        <v>55</v>
      </c>
      <c r="B12" s="121"/>
      <c r="C12" s="54">
        <v>5.65</v>
      </c>
      <c r="D12" s="33">
        <v>-57.07</v>
      </c>
      <c r="E12" s="33">
        <v>248.08</v>
      </c>
      <c r="F12" s="33">
        <v>240.46</v>
      </c>
      <c r="G12" s="33">
        <v>240.46</v>
      </c>
      <c r="H12" s="91">
        <f t="shared" si="0"/>
        <v>-64.69</v>
      </c>
    </row>
    <row r="13" spans="1:8">
      <c r="A13" s="42" t="s">
        <v>75</v>
      </c>
      <c r="B13" s="43"/>
      <c r="C13" s="55">
        <v>5.08</v>
      </c>
      <c r="D13" s="7">
        <v>-51.36</v>
      </c>
      <c r="E13" s="91">
        <f>E12-E14</f>
        <v>223.27200000000002</v>
      </c>
      <c r="F13" s="91">
        <f>F12-F14</f>
        <v>216.41400000000002</v>
      </c>
      <c r="G13" s="91">
        <f>G12-G14</f>
        <v>216.41400000000002</v>
      </c>
      <c r="H13" s="91">
        <f t="shared" si="0"/>
        <v>-58.218000000000004</v>
      </c>
    </row>
    <row r="14" spans="1:8">
      <c r="A14" s="116" t="s">
        <v>76</v>
      </c>
      <c r="B14" s="117"/>
      <c r="C14" s="55">
        <f>C12*10%</f>
        <v>0.56500000000000006</v>
      </c>
      <c r="D14" s="7">
        <v>-5.71</v>
      </c>
      <c r="E14" s="91">
        <f>E12*10%</f>
        <v>24.808000000000003</v>
      </c>
      <c r="F14" s="91">
        <f>F12*10%</f>
        <v>24.046000000000003</v>
      </c>
      <c r="G14" s="91">
        <f>G12*10%</f>
        <v>24.046000000000003</v>
      </c>
      <c r="H14" s="91">
        <f t="shared" si="0"/>
        <v>-6.4720000000000004</v>
      </c>
    </row>
    <row r="15" spans="1:8" ht="23.25" customHeight="1">
      <c r="A15" s="120" t="s">
        <v>46</v>
      </c>
      <c r="B15" s="121"/>
      <c r="C15" s="54">
        <v>3.45</v>
      </c>
      <c r="D15" s="33">
        <v>-34.65</v>
      </c>
      <c r="E15" s="33">
        <v>151.47999999999999</v>
      </c>
      <c r="F15" s="33">
        <v>146.84</v>
      </c>
      <c r="G15" s="33">
        <v>146.84</v>
      </c>
      <c r="H15" s="91">
        <f t="shared" si="0"/>
        <v>-39.289999999999985</v>
      </c>
    </row>
    <row r="16" spans="1:8">
      <c r="A16" s="42" t="s">
        <v>75</v>
      </c>
      <c r="B16" s="43"/>
      <c r="C16" s="55">
        <v>3.1</v>
      </c>
      <c r="D16" s="7">
        <v>-31.19</v>
      </c>
      <c r="E16" s="91">
        <f>E15-E17</f>
        <v>136.33199999999999</v>
      </c>
      <c r="F16" s="91">
        <f>F15-F17</f>
        <v>132.15600000000001</v>
      </c>
      <c r="G16" s="91">
        <f>G15-G17</f>
        <v>132.15600000000001</v>
      </c>
      <c r="H16" s="91">
        <f t="shared" si="0"/>
        <v>-35.365999999999985</v>
      </c>
    </row>
    <row r="17" spans="1:8" ht="15" customHeight="1">
      <c r="A17" s="116" t="s">
        <v>76</v>
      </c>
      <c r="B17" s="117"/>
      <c r="C17" s="55">
        <v>0.35</v>
      </c>
      <c r="D17" s="7">
        <v>-3.46</v>
      </c>
      <c r="E17" s="91">
        <f>E15*10%</f>
        <v>15.148</v>
      </c>
      <c r="F17" s="91">
        <f>F15*10%</f>
        <v>14.684000000000001</v>
      </c>
      <c r="G17" s="91">
        <f>G15*10%</f>
        <v>14.684000000000001</v>
      </c>
      <c r="H17" s="91">
        <f t="shared" si="0"/>
        <v>-3.9239999999999986</v>
      </c>
    </row>
    <row r="18" spans="1:8" ht="14.25" customHeight="1">
      <c r="A18" s="120" t="s">
        <v>56</v>
      </c>
      <c r="B18" s="121"/>
      <c r="C18" s="53">
        <v>2.37</v>
      </c>
      <c r="D18" s="33">
        <v>-23.79</v>
      </c>
      <c r="E18" s="33">
        <v>104.06</v>
      </c>
      <c r="F18" s="33">
        <v>100.87</v>
      </c>
      <c r="G18" s="33">
        <v>100.87</v>
      </c>
      <c r="H18" s="91">
        <f t="shared" si="0"/>
        <v>-26.979999999999997</v>
      </c>
    </row>
    <row r="19" spans="1:8" ht="13.5" customHeight="1">
      <c r="A19" s="42" t="s">
        <v>75</v>
      </c>
      <c r="B19" s="43"/>
      <c r="C19" s="55">
        <v>2.13</v>
      </c>
      <c r="D19" s="7">
        <v>-21.42</v>
      </c>
      <c r="E19" s="91">
        <f>E18-E20</f>
        <v>93.653999999999996</v>
      </c>
      <c r="F19" s="91">
        <f>F18-F20</f>
        <v>90.783000000000001</v>
      </c>
      <c r="G19" s="91">
        <f>G18-G20</f>
        <v>90.783000000000001</v>
      </c>
      <c r="H19" s="91">
        <f t="shared" si="0"/>
        <v>-24.290999999999997</v>
      </c>
    </row>
    <row r="20" spans="1:8" ht="12.75" customHeight="1">
      <c r="A20" s="116" t="s">
        <v>76</v>
      </c>
      <c r="B20" s="117"/>
      <c r="C20" s="55">
        <v>0.24</v>
      </c>
      <c r="D20" s="7">
        <v>-2.37</v>
      </c>
      <c r="E20" s="91">
        <f>E18*10%</f>
        <v>10.406000000000001</v>
      </c>
      <c r="F20" s="91">
        <f>F18*10%</f>
        <v>10.087000000000002</v>
      </c>
      <c r="G20" s="91">
        <f>G18*10%</f>
        <v>10.087000000000002</v>
      </c>
      <c r="H20" s="91">
        <f t="shared" si="0"/>
        <v>-2.6889999999999992</v>
      </c>
    </row>
    <row r="21" spans="1:8">
      <c r="A21" s="120" t="s">
        <v>57</v>
      </c>
      <c r="B21" s="121"/>
      <c r="C21" s="56">
        <v>1.1100000000000001</v>
      </c>
      <c r="D21" s="7">
        <v>-10.92</v>
      </c>
      <c r="E21" s="7">
        <v>47.18</v>
      </c>
      <c r="F21" s="7">
        <v>45.85</v>
      </c>
      <c r="G21" s="7">
        <v>45.85</v>
      </c>
      <c r="H21" s="91">
        <f t="shared" si="0"/>
        <v>-12.249999999999998</v>
      </c>
    </row>
    <row r="22" spans="1:8" ht="14.25" customHeight="1">
      <c r="A22" s="42" t="s">
        <v>75</v>
      </c>
      <c r="B22" s="43"/>
      <c r="C22" s="55">
        <v>1</v>
      </c>
      <c r="D22" s="7">
        <v>-9.84</v>
      </c>
      <c r="E22" s="91">
        <f>E21-E23</f>
        <v>42.462000000000003</v>
      </c>
      <c r="F22" s="91">
        <f>F21-F23</f>
        <v>41.265000000000001</v>
      </c>
      <c r="G22" s="91">
        <f>G21-G23</f>
        <v>41.265000000000001</v>
      </c>
      <c r="H22" s="91">
        <f t="shared" si="0"/>
        <v>-11.037000000000003</v>
      </c>
    </row>
    <row r="23" spans="1:8" ht="14.25" customHeight="1">
      <c r="A23" s="116" t="s">
        <v>76</v>
      </c>
      <c r="B23" s="117"/>
      <c r="C23" s="55">
        <v>0.11</v>
      </c>
      <c r="D23" s="7">
        <v>-1.08</v>
      </c>
      <c r="E23" s="91">
        <f>E21*10%</f>
        <v>4.718</v>
      </c>
      <c r="F23" s="91">
        <f>F21*10%</f>
        <v>4.585</v>
      </c>
      <c r="G23" s="91">
        <f>G21*10%</f>
        <v>4.585</v>
      </c>
      <c r="H23" s="91">
        <f t="shared" si="0"/>
        <v>-1.2130000000000001</v>
      </c>
    </row>
    <row r="24" spans="1:8" ht="14.25" customHeight="1">
      <c r="A24" s="10" t="s">
        <v>47</v>
      </c>
      <c r="B24" s="44"/>
      <c r="C24" s="56">
        <v>3.65</v>
      </c>
      <c r="D24" s="7">
        <v>-22.26</v>
      </c>
      <c r="E24" s="7">
        <v>160.27000000000001</v>
      </c>
      <c r="F24" s="7">
        <v>155.13999999999999</v>
      </c>
      <c r="G24" s="7">
        <v>155.13999999999999</v>
      </c>
      <c r="H24" s="91">
        <f t="shared" si="0"/>
        <v>-27.390000000000025</v>
      </c>
    </row>
    <row r="25" spans="1:8" ht="14.25" customHeight="1">
      <c r="A25" s="42" t="s">
        <v>75</v>
      </c>
      <c r="B25" s="43"/>
      <c r="C25" s="55">
        <v>3.29</v>
      </c>
      <c r="D25" s="7">
        <v>-20.03</v>
      </c>
      <c r="E25" s="91">
        <f>E24-E26</f>
        <v>144.24299999999999</v>
      </c>
      <c r="F25" s="91">
        <f>F24-F26</f>
        <v>139.62599999999998</v>
      </c>
      <c r="G25" s="91">
        <f>G24-G26</f>
        <v>139.62599999999998</v>
      </c>
      <c r="H25" s="91">
        <f t="shared" si="0"/>
        <v>-24.64700000000002</v>
      </c>
    </row>
    <row r="26" spans="1:8">
      <c r="A26" s="116" t="s">
        <v>76</v>
      </c>
      <c r="B26" s="117"/>
      <c r="C26" s="55">
        <v>0.36</v>
      </c>
      <c r="D26" s="7">
        <v>-2.23</v>
      </c>
      <c r="E26" s="91">
        <f>E24*10%</f>
        <v>16.027000000000001</v>
      </c>
      <c r="F26" s="91">
        <f>F24*10%</f>
        <v>15.513999999999999</v>
      </c>
      <c r="G26" s="91">
        <f>G24*10%</f>
        <v>15.513999999999999</v>
      </c>
      <c r="H26" s="91">
        <f t="shared" si="0"/>
        <v>-2.7430000000000017</v>
      </c>
    </row>
    <row r="27" spans="1:8" ht="14.25" customHeight="1">
      <c r="A27" s="126" t="s">
        <v>48</v>
      </c>
      <c r="B27" s="127"/>
      <c r="C27" s="142">
        <v>4.1900000000000004</v>
      </c>
      <c r="D27" s="140">
        <v>-36.51</v>
      </c>
      <c r="E27" s="140">
        <v>148.53</v>
      </c>
      <c r="F27" s="140">
        <v>143.69999999999999</v>
      </c>
      <c r="G27" s="140">
        <v>143.69999999999999</v>
      </c>
      <c r="H27" s="91">
        <f t="shared" si="0"/>
        <v>-41.340000000000011</v>
      </c>
    </row>
    <row r="28" spans="1:8" ht="0.75" hidden="1" customHeight="1">
      <c r="A28" s="128"/>
      <c r="B28" s="129"/>
      <c r="C28" s="143"/>
      <c r="D28" s="141"/>
      <c r="E28" s="141"/>
      <c r="F28" s="141"/>
      <c r="G28" s="141"/>
      <c r="H28" s="91">
        <f t="shared" si="0"/>
        <v>0</v>
      </c>
    </row>
    <row r="29" spans="1:8">
      <c r="A29" s="42" t="s">
        <v>75</v>
      </c>
      <c r="B29" s="43"/>
      <c r="C29" s="55">
        <f>C27-C30</f>
        <v>3.7710000000000004</v>
      </c>
      <c r="D29" s="7">
        <v>-33.97</v>
      </c>
      <c r="E29" s="91">
        <f>E27-E30</f>
        <v>133.69999999999999</v>
      </c>
      <c r="F29" s="91">
        <f>F27-F30</f>
        <v>129.32999999999998</v>
      </c>
      <c r="G29" s="91">
        <f>G27-G30</f>
        <v>129.32999999999998</v>
      </c>
      <c r="H29" s="91">
        <f t="shared" si="0"/>
        <v>-38.340000000000003</v>
      </c>
    </row>
    <row r="30" spans="1:8">
      <c r="A30" s="116" t="s">
        <v>76</v>
      </c>
      <c r="B30" s="117"/>
      <c r="C30" s="55">
        <f>C27*10%</f>
        <v>0.41900000000000004</v>
      </c>
      <c r="D30" s="7">
        <v>-2.54</v>
      </c>
      <c r="E30" s="91">
        <v>14.83</v>
      </c>
      <c r="F30" s="91">
        <v>14.37</v>
      </c>
      <c r="G30" s="91">
        <v>14.37</v>
      </c>
      <c r="H30" s="91">
        <f t="shared" si="0"/>
        <v>-3.0000000000000009</v>
      </c>
    </row>
    <row r="31" spans="1:8" ht="6" customHeight="1">
      <c r="A31" s="63"/>
      <c r="B31" s="64"/>
      <c r="C31" s="55"/>
      <c r="D31" s="7"/>
      <c r="E31" s="7"/>
      <c r="F31" s="7"/>
      <c r="G31" s="60"/>
      <c r="H31" s="7"/>
    </row>
    <row r="32" spans="1:8" ht="16.5" customHeight="1">
      <c r="A32" s="113" t="s">
        <v>49</v>
      </c>
      <c r="B32" s="115"/>
      <c r="C32" s="56">
        <v>7.8</v>
      </c>
      <c r="D32" s="7">
        <v>-281.29000000000002</v>
      </c>
      <c r="E32" s="7">
        <v>325.07</v>
      </c>
      <c r="F32" s="7">
        <v>315.06</v>
      </c>
      <c r="G32" s="60">
        <f>G33+G34</f>
        <v>131.88</v>
      </c>
      <c r="H32" s="7">
        <f>F32-E32+D32+F32-G32</f>
        <v>-108.12</v>
      </c>
    </row>
    <row r="33" spans="1:8" ht="14.25" customHeight="1">
      <c r="A33" s="42" t="s">
        <v>78</v>
      </c>
      <c r="B33" s="43"/>
      <c r="C33" s="55">
        <v>7.02</v>
      </c>
      <c r="D33" s="7">
        <v>-279.64</v>
      </c>
      <c r="E33" s="91">
        <f>E32-E34</f>
        <v>292.56299999999999</v>
      </c>
      <c r="F33" s="91">
        <f>F32-F34</f>
        <v>283.55399999999997</v>
      </c>
      <c r="G33" s="61">
        <v>100.37</v>
      </c>
      <c r="H33" s="91">
        <f t="shared" ref="H33:H34" si="1">F33-E33+D33+F33-G33</f>
        <v>-105.46500000000003</v>
      </c>
    </row>
    <row r="34" spans="1:8" ht="12.75" customHeight="1">
      <c r="A34" s="116" t="s">
        <v>76</v>
      </c>
      <c r="B34" s="117"/>
      <c r="C34" s="55">
        <f>C32*10%</f>
        <v>0.78</v>
      </c>
      <c r="D34" s="7">
        <v>-1.65</v>
      </c>
      <c r="E34" s="91">
        <f>E32*10%</f>
        <v>32.506999999999998</v>
      </c>
      <c r="F34" s="91">
        <f>F32*10%</f>
        <v>31.506</v>
      </c>
      <c r="G34" s="7">
        <v>31.51</v>
      </c>
      <c r="H34" s="91">
        <f t="shared" si="1"/>
        <v>-2.6549999999999976</v>
      </c>
    </row>
    <row r="35" spans="1:8" ht="12.75" customHeight="1">
      <c r="A35" s="138" t="s">
        <v>150</v>
      </c>
      <c r="B35" s="139"/>
      <c r="C35" s="55"/>
      <c r="D35" s="179">
        <v>0</v>
      </c>
      <c r="E35" s="98">
        <f>E37+E38+E39+E40</f>
        <v>178.64</v>
      </c>
      <c r="F35" s="98">
        <f>F37+F38+F39+F40</f>
        <v>159.20999999999998</v>
      </c>
      <c r="G35" s="179">
        <v>159.21</v>
      </c>
      <c r="H35" s="98">
        <f>F35-E35</f>
        <v>-19.430000000000007</v>
      </c>
    </row>
    <row r="36" spans="1:8" ht="12.75" customHeight="1">
      <c r="A36" s="42" t="s">
        <v>151</v>
      </c>
      <c r="B36" s="97"/>
      <c r="C36" s="55"/>
      <c r="D36" s="7"/>
      <c r="E36" s="91"/>
      <c r="F36" s="91"/>
      <c r="G36" s="7"/>
      <c r="H36" s="91"/>
    </row>
    <row r="37" spans="1:8" ht="12.75" customHeight="1">
      <c r="A37" s="178" t="s">
        <v>152</v>
      </c>
      <c r="B37" s="161"/>
      <c r="C37" s="55"/>
      <c r="D37" s="7"/>
      <c r="E37" s="91">
        <v>9</v>
      </c>
      <c r="F37" s="91">
        <v>8.0500000000000007</v>
      </c>
      <c r="G37" s="91">
        <v>8.0500000000000007</v>
      </c>
      <c r="H37" s="91">
        <f t="shared" ref="H37:H40" si="2">F37-E37</f>
        <v>-0.94999999999999929</v>
      </c>
    </row>
    <row r="38" spans="1:8" ht="12.75" customHeight="1">
      <c r="A38" s="178" t="s">
        <v>154</v>
      </c>
      <c r="B38" s="161"/>
      <c r="C38" s="55"/>
      <c r="D38" s="7"/>
      <c r="E38" s="91">
        <v>40.67</v>
      </c>
      <c r="F38" s="91">
        <v>35.83</v>
      </c>
      <c r="G38" s="91">
        <v>35.83</v>
      </c>
      <c r="H38" s="91">
        <f t="shared" si="2"/>
        <v>-4.8400000000000034</v>
      </c>
    </row>
    <row r="39" spans="1:8" ht="12.75" customHeight="1">
      <c r="A39" s="178" t="s">
        <v>155</v>
      </c>
      <c r="B39" s="161"/>
      <c r="C39" s="55"/>
      <c r="D39" s="7"/>
      <c r="E39" s="91">
        <v>124.4</v>
      </c>
      <c r="F39" s="91">
        <v>111.38</v>
      </c>
      <c r="G39" s="91">
        <v>111.38</v>
      </c>
      <c r="H39" s="91">
        <f t="shared" si="2"/>
        <v>-13.02000000000001</v>
      </c>
    </row>
    <row r="40" spans="1:8" ht="12.75" customHeight="1">
      <c r="A40" s="178" t="s">
        <v>153</v>
      </c>
      <c r="B40" s="161"/>
      <c r="C40" s="55"/>
      <c r="D40" s="7"/>
      <c r="E40" s="91">
        <v>4.57</v>
      </c>
      <c r="F40" s="91">
        <v>3.95</v>
      </c>
      <c r="G40" s="91">
        <v>3.95</v>
      </c>
      <c r="H40" s="91">
        <f t="shared" si="2"/>
        <v>-0.62000000000000011</v>
      </c>
    </row>
    <row r="41" spans="1:8" ht="13.5" customHeight="1">
      <c r="A41" s="138" t="s">
        <v>130</v>
      </c>
      <c r="B41" s="139"/>
      <c r="C41" s="55"/>
      <c r="D41" s="7"/>
      <c r="E41" s="98">
        <f>E32+E8+E35</f>
        <v>1363.31</v>
      </c>
      <c r="F41" s="98">
        <f t="shared" ref="F41:G41" si="3">F32+F8+F35</f>
        <v>1307.1299999999999</v>
      </c>
      <c r="G41" s="98">
        <f>G8+G32+G35</f>
        <v>1123.9499999999998</v>
      </c>
      <c r="H41" s="7"/>
    </row>
    <row r="42" spans="1:8" ht="13.5" customHeight="1">
      <c r="A42" s="138" t="s">
        <v>131</v>
      </c>
      <c r="B42" s="139"/>
      <c r="C42" s="55"/>
      <c r="D42" s="7"/>
      <c r="E42" s="7"/>
      <c r="F42" s="7"/>
      <c r="G42" s="79"/>
      <c r="H42" s="7"/>
    </row>
    <row r="43" spans="1:8" ht="15" hidden="1" customHeight="1">
      <c r="A43" s="124" t="s">
        <v>50</v>
      </c>
      <c r="B43" s="125"/>
      <c r="C43" s="55">
        <v>5.27</v>
      </c>
      <c r="D43" s="7"/>
      <c r="E43" s="7"/>
      <c r="F43" s="7"/>
      <c r="G43" s="65"/>
      <c r="H43" s="7"/>
    </row>
    <row r="44" spans="1:8" ht="0.75" hidden="1" customHeight="1">
      <c r="A44" s="166" t="s">
        <v>139</v>
      </c>
      <c r="B44" s="172"/>
      <c r="C44" s="130">
        <v>5.83</v>
      </c>
      <c r="D44" s="132">
        <v>8.2899999999999991</v>
      </c>
      <c r="E44" s="132">
        <v>2.2599999999999998</v>
      </c>
      <c r="F44" s="132">
        <v>2.2599999999999998</v>
      </c>
      <c r="G44" s="136">
        <v>0.38</v>
      </c>
      <c r="H44" s="180">
        <f>F44-E44+D44+F44-G44</f>
        <v>10.169999999999998</v>
      </c>
    </row>
    <row r="45" spans="1:8" ht="7.5" customHeight="1">
      <c r="A45" s="173"/>
      <c r="B45" s="174"/>
      <c r="C45" s="177"/>
      <c r="D45" s="144"/>
      <c r="E45" s="144"/>
      <c r="F45" s="144"/>
      <c r="G45" s="165"/>
      <c r="H45" s="181"/>
    </row>
    <row r="46" spans="1:8" ht="11.25" customHeight="1">
      <c r="A46" s="173"/>
      <c r="B46" s="174"/>
      <c r="C46" s="177"/>
      <c r="D46" s="144"/>
      <c r="E46" s="144"/>
      <c r="F46" s="144"/>
      <c r="G46" s="165"/>
      <c r="H46" s="181"/>
    </row>
    <row r="47" spans="1:8" ht="8.25" customHeight="1">
      <c r="A47" s="175"/>
      <c r="B47" s="176"/>
      <c r="C47" s="131"/>
      <c r="D47" s="133"/>
      <c r="E47" s="133"/>
      <c r="F47" s="133"/>
      <c r="G47" s="137"/>
      <c r="H47" s="182"/>
    </row>
    <row r="48" spans="1:8" ht="15" customHeight="1">
      <c r="A48" s="166" t="s">
        <v>78</v>
      </c>
      <c r="B48" s="167"/>
      <c r="C48" s="90"/>
      <c r="D48" s="86">
        <v>8.2200000000000006</v>
      </c>
      <c r="E48" s="86">
        <v>1.88</v>
      </c>
      <c r="F48" s="86">
        <v>1.88</v>
      </c>
      <c r="G48" s="87">
        <v>0</v>
      </c>
      <c r="H48" s="93">
        <v>8.2200000000000006</v>
      </c>
    </row>
    <row r="49" spans="1:9" ht="8.25" hidden="1" customHeight="1">
      <c r="A49" s="88"/>
      <c r="B49" s="89"/>
      <c r="C49" s="90"/>
      <c r="D49" s="86"/>
      <c r="E49" s="86"/>
      <c r="F49" s="86"/>
      <c r="G49" s="87"/>
      <c r="H49" s="93"/>
    </row>
    <row r="50" spans="1:9" ht="8.25" customHeight="1">
      <c r="A50" s="126" t="s">
        <v>58</v>
      </c>
      <c r="B50" s="127"/>
      <c r="C50" s="130"/>
      <c r="D50" s="132">
        <v>7.0000000000000007E-2</v>
      </c>
      <c r="E50" s="130">
        <v>0.38</v>
      </c>
      <c r="F50" s="132">
        <v>0.38</v>
      </c>
      <c r="G50" s="136">
        <v>0.38</v>
      </c>
      <c r="H50" s="132">
        <v>7.0000000000000007E-2</v>
      </c>
    </row>
    <row r="51" spans="1:9" ht="5.25" customHeight="1">
      <c r="A51" s="128"/>
      <c r="B51" s="129"/>
      <c r="C51" s="131"/>
      <c r="D51" s="133"/>
      <c r="E51" s="131"/>
      <c r="F51" s="133"/>
      <c r="G51" s="137"/>
      <c r="H51" s="133"/>
    </row>
    <row r="52" spans="1:9" ht="12.75" customHeight="1">
      <c r="A52" s="134" t="s">
        <v>140</v>
      </c>
      <c r="B52" s="135"/>
      <c r="C52" s="55">
        <v>0.2</v>
      </c>
      <c r="D52" s="7">
        <v>3</v>
      </c>
      <c r="E52" s="55">
        <v>0</v>
      </c>
      <c r="F52" s="7">
        <v>0</v>
      </c>
      <c r="G52" s="7">
        <v>3</v>
      </c>
      <c r="H52" s="7">
        <v>0</v>
      </c>
    </row>
    <row r="53" spans="1:9" ht="17.25" customHeight="1">
      <c r="A53" s="138" t="s">
        <v>130</v>
      </c>
      <c r="B53" s="139"/>
      <c r="C53" s="7"/>
      <c r="D53" s="7"/>
      <c r="E53" s="56">
        <f>E8+E32+E35+E44+E52</f>
        <v>1365.57</v>
      </c>
      <c r="F53" s="56">
        <f>F8+F32+F35+F44+F52</f>
        <v>1309.3899999999999</v>
      </c>
      <c r="G53" s="56">
        <f t="shared" ref="F53:G53" si="4">G41+G44+G52</f>
        <v>1127.33</v>
      </c>
      <c r="H53" s="7"/>
    </row>
    <row r="54" spans="1:9" ht="19.5" customHeight="1">
      <c r="A54" s="147" t="s">
        <v>138</v>
      </c>
      <c r="B54" s="149"/>
      <c r="C54" s="33"/>
      <c r="D54" s="33">
        <v>-455.2</v>
      </c>
      <c r="E54" s="95"/>
      <c r="F54" s="95"/>
      <c r="G54" s="33"/>
      <c r="H54" s="183">
        <f>F53-E53+D54+F53-G53</f>
        <v>-329.32000000000016</v>
      </c>
      <c r="I54" s="92"/>
    </row>
    <row r="55" spans="1:9" ht="23.25" customHeight="1">
      <c r="A55" s="147" t="s">
        <v>149</v>
      </c>
      <c r="B55" s="147"/>
      <c r="C55" s="96"/>
      <c r="D55" s="96"/>
      <c r="E55" s="94"/>
      <c r="F55" s="54"/>
      <c r="G55" s="54"/>
      <c r="H55" s="94">
        <f>H56+H57</f>
        <v>-329.32</v>
      </c>
    </row>
    <row r="56" spans="1:9" ht="16.5" customHeight="1">
      <c r="A56" s="147" t="s">
        <v>136</v>
      </c>
      <c r="B56" s="148"/>
      <c r="C56" s="96"/>
      <c r="D56" s="96"/>
      <c r="E56" s="94"/>
      <c r="F56" s="54"/>
      <c r="G56" s="54"/>
      <c r="H56" s="95">
        <f>H44</f>
        <v>10.169999999999998</v>
      </c>
    </row>
    <row r="57" spans="1:9" ht="18" customHeight="1">
      <c r="A57" s="147" t="s">
        <v>137</v>
      </c>
      <c r="B57" s="149"/>
      <c r="C57" s="96"/>
      <c r="D57" s="96"/>
      <c r="E57" s="94"/>
      <c r="F57" s="54"/>
      <c r="G57" s="54"/>
      <c r="H57" s="94">
        <f>H8+H32+H35</f>
        <v>-339.49</v>
      </c>
    </row>
    <row r="58" spans="1:9" ht="18" customHeight="1">
      <c r="I58" t="s">
        <v>144</v>
      </c>
    </row>
    <row r="59" spans="1:9" ht="15" customHeight="1">
      <c r="A59" s="21" t="s">
        <v>156</v>
      </c>
      <c r="D59" s="23"/>
      <c r="E59" s="23"/>
      <c r="F59" s="23"/>
      <c r="G59" s="23"/>
    </row>
    <row r="60" spans="1:9">
      <c r="A60" s="150" t="s">
        <v>62</v>
      </c>
      <c r="B60" s="170"/>
      <c r="C60" s="170"/>
      <c r="D60" s="171"/>
      <c r="E60" s="35" t="s">
        <v>63</v>
      </c>
      <c r="F60" s="35" t="s">
        <v>64</v>
      </c>
      <c r="G60" s="35" t="s">
        <v>132</v>
      </c>
      <c r="H60" s="84" t="s">
        <v>133</v>
      </c>
    </row>
    <row r="61" spans="1:9">
      <c r="A61" s="159" t="s">
        <v>125</v>
      </c>
      <c r="B61" s="168"/>
      <c r="C61" s="168"/>
      <c r="D61" s="169"/>
      <c r="E61" s="36">
        <v>42826</v>
      </c>
      <c r="F61" s="35">
        <v>2</v>
      </c>
      <c r="G61" s="37">
        <v>3.33</v>
      </c>
      <c r="H61" s="6" t="s">
        <v>134</v>
      </c>
      <c r="I61" s="19"/>
    </row>
    <row r="62" spans="1:9">
      <c r="A62" s="159" t="s">
        <v>157</v>
      </c>
      <c r="B62" s="160"/>
      <c r="C62" s="160"/>
      <c r="D62" s="161"/>
      <c r="E62" s="36">
        <v>43009</v>
      </c>
      <c r="F62" s="35">
        <v>1</v>
      </c>
      <c r="G62" s="37">
        <v>23.91</v>
      </c>
      <c r="H62" s="6" t="s">
        <v>143</v>
      </c>
    </row>
    <row r="63" spans="1:9" ht="25.5" customHeight="1">
      <c r="A63" s="162" t="s">
        <v>158</v>
      </c>
      <c r="B63" s="163"/>
      <c r="C63" s="163"/>
      <c r="D63" s="164"/>
      <c r="E63" s="36">
        <v>42826</v>
      </c>
      <c r="F63" s="35"/>
      <c r="G63" s="37">
        <v>66.23</v>
      </c>
      <c r="H63" s="6" t="s">
        <v>159</v>
      </c>
    </row>
    <row r="64" spans="1:9" ht="15.75" customHeight="1">
      <c r="A64" s="162" t="s">
        <v>160</v>
      </c>
      <c r="B64" s="163"/>
      <c r="C64" s="163"/>
      <c r="D64" s="164"/>
      <c r="E64" s="36">
        <v>43070</v>
      </c>
      <c r="F64" s="35">
        <v>1</v>
      </c>
      <c r="G64" s="37">
        <v>8.9</v>
      </c>
      <c r="H64" s="6" t="s">
        <v>143</v>
      </c>
    </row>
    <row r="65" spans="1:8" s="4" customFormat="1">
      <c r="A65" s="152" t="s">
        <v>8</v>
      </c>
      <c r="B65" s="153"/>
      <c r="C65" s="153"/>
      <c r="D65" s="114"/>
      <c r="E65" s="50"/>
      <c r="F65" s="51"/>
      <c r="G65" s="52">
        <f>SUM(G61:G64)</f>
        <v>102.37</v>
      </c>
      <c r="H65" s="83"/>
    </row>
    <row r="66" spans="1:8">
      <c r="A66" s="21" t="s">
        <v>51</v>
      </c>
      <c r="D66" s="23"/>
      <c r="E66" s="23"/>
      <c r="F66" s="23"/>
      <c r="G66" s="23"/>
    </row>
    <row r="67" spans="1:8">
      <c r="A67" s="21" t="s">
        <v>52</v>
      </c>
      <c r="D67" s="23"/>
      <c r="E67" s="23"/>
      <c r="F67" s="23"/>
      <c r="G67" s="23"/>
    </row>
    <row r="68" spans="1:8" ht="23.25" customHeight="1">
      <c r="A68" s="150" t="s">
        <v>66</v>
      </c>
      <c r="B68" s="117"/>
      <c r="C68" s="117"/>
      <c r="D68" s="117"/>
      <c r="E68" s="100"/>
      <c r="F68" s="39" t="s">
        <v>64</v>
      </c>
      <c r="G68" s="38" t="s">
        <v>65</v>
      </c>
    </row>
    <row r="69" spans="1:8">
      <c r="A69" s="150" t="s">
        <v>98</v>
      </c>
      <c r="B69" s="117"/>
      <c r="C69" s="117"/>
      <c r="D69" s="117"/>
      <c r="E69" s="100"/>
      <c r="F69" s="35" t="s">
        <v>61</v>
      </c>
      <c r="G69" s="35"/>
    </row>
    <row r="70" spans="1:8">
      <c r="A70" s="154" t="s">
        <v>8</v>
      </c>
      <c r="B70" s="155"/>
      <c r="C70" s="155"/>
      <c r="D70" s="155"/>
      <c r="E70" s="156"/>
      <c r="F70" s="35"/>
      <c r="G70" s="51"/>
    </row>
    <row r="71" spans="1:8">
      <c r="A71" s="45"/>
      <c r="B71" s="46"/>
      <c r="C71" s="58"/>
      <c r="D71" s="46"/>
      <c r="E71" s="46"/>
      <c r="F71" s="47"/>
      <c r="G71" s="47"/>
    </row>
    <row r="72" spans="1:8">
      <c r="A72" s="48" t="s">
        <v>79</v>
      </c>
      <c r="B72" s="49"/>
      <c r="C72" s="59"/>
      <c r="D72" s="49"/>
      <c r="E72" s="49"/>
      <c r="F72" s="35"/>
      <c r="G72" s="35"/>
    </row>
    <row r="73" spans="1:8">
      <c r="A73" s="150" t="s">
        <v>80</v>
      </c>
      <c r="B73" s="151"/>
      <c r="C73" s="99" t="s">
        <v>81</v>
      </c>
      <c r="D73" s="151"/>
      <c r="E73" s="35" t="s">
        <v>82</v>
      </c>
      <c r="F73" s="35" t="s">
        <v>83</v>
      </c>
      <c r="G73" s="35" t="s">
        <v>84</v>
      </c>
    </row>
    <row r="74" spans="1:8">
      <c r="A74" s="150" t="s">
        <v>107</v>
      </c>
      <c r="B74" s="151"/>
      <c r="C74" s="99"/>
      <c r="D74" s="100"/>
      <c r="E74" s="7">
        <v>6</v>
      </c>
      <c r="F74" s="7" t="s">
        <v>61</v>
      </c>
      <c r="G74" s="7" t="s">
        <v>61</v>
      </c>
    </row>
    <row r="75" spans="1:8" s="78" customFormat="1">
      <c r="A75" s="80"/>
      <c r="B75" s="80"/>
      <c r="C75" s="80"/>
      <c r="D75" s="80"/>
      <c r="E75" s="80"/>
      <c r="F75" s="80"/>
      <c r="G75" s="80"/>
    </row>
    <row r="76" spans="1:8">
      <c r="A76" s="21" t="s">
        <v>124</v>
      </c>
      <c r="D76" s="23"/>
      <c r="E76" s="23"/>
      <c r="F76" s="23"/>
      <c r="G76" s="23"/>
    </row>
    <row r="77" spans="1:8">
      <c r="A77" s="157" t="s">
        <v>161</v>
      </c>
      <c r="B77" s="158"/>
      <c r="C77" s="158"/>
      <c r="D77" s="23"/>
      <c r="E77" s="23"/>
      <c r="F77" s="23"/>
      <c r="G77" s="23"/>
    </row>
    <row r="78" spans="1:8">
      <c r="A78" s="145" t="s">
        <v>162</v>
      </c>
      <c r="B78" s="146"/>
      <c r="C78" s="146"/>
      <c r="D78" s="146"/>
      <c r="E78" s="146"/>
      <c r="F78" s="146"/>
      <c r="G78" s="146"/>
    </row>
    <row r="79" spans="1:8">
      <c r="A79" s="146"/>
      <c r="B79" s="146"/>
      <c r="C79" s="146"/>
      <c r="D79" s="146"/>
      <c r="E79" s="146"/>
      <c r="F79" s="146"/>
      <c r="G79" s="146"/>
    </row>
    <row r="80" spans="1:8">
      <c r="A80" s="73"/>
      <c r="B80" s="74"/>
      <c r="C80" s="75"/>
      <c r="D80" s="73"/>
      <c r="E80" s="19"/>
      <c r="F80" s="19"/>
    </row>
    <row r="82" spans="1:6">
      <c r="A82" s="23" t="s">
        <v>85</v>
      </c>
      <c r="B82" s="76"/>
      <c r="C82" s="77"/>
      <c r="D82" s="23"/>
      <c r="E82" s="23" t="s">
        <v>86</v>
      </c>
      <c r="F82" s="23"/>
    </row>
    <row r="83" spans="1:6">
      <c r="A83" s="23" t="s">
        <v>87</v>
      </c>
      <c r="B83" s="76"/>
      <c r="C83" s="77"/>
      <c r="D83" s="23"/>
      <c r="E83" s="23"/>
      <c r="F83" s="23"/>
    </row>
    <row r="84" spans="1:6">
      <c r="A84" s="23" t="s">
        <v>104</v>
      </c>
      <c r="B84" s="76"/>
      <c r="C84" s="77"/>
      <c r="D84" s="23"/>
      <c r="E84" s="23"/>
      <c r="F84" s="23"/>
    </row>
    <row r="85" spans="1:6">
      <c r="A85" s="23"/>
      <c r="B85" s="76"/>
      <c r="C85" s="77"/>
      <c r="D85" s="23"/>
      <c r="E85" s="23"/>
      <c r="F85" s="23"/>
    </row>
    <row r="86" spans="1:6">
      <c r="A86" s="23" t="s">
        <v>88</v>
      </c>
      <c r="B86" s="76"/>
      <c r="C86" s="77"/>
      <c r="D86" s="23"/>
      <c r="E86" s="23"/>
      <c r="F86" s="23"/>
    </row>
    <row r="87" spans="1:6">
      <c r="A87" s="23" t="s">
        <v>89</v>
      </c>
      <c r="B87" s="76"/>
      <c r="C87" s="77" t="s">
        <v>26</v>
      </c>
      <c r="D87" s="23"/>
      <c r="E87" s="23"/>
      <c r="F87" s="23"/>
    </row>
    <row r="88" spans="1:6">
      <c r="A88" s="23" t="s">
        <v>90</v>
      </c>
      <c r="B88" s="76"/>
      <c r="C88" s="77" t="s">
        <v>91</v>
      </c>
      <c r="D88" s="23"/>
      <c r="E88" s="23"/>
      <c r="F88" s="23"/>
    </row>
    <row r="89" spans="1:6">
      <c r="A89" s="23" t="s">
        <v>92</v>
      </c>
      <c r="B89" s="76"/>
      <c r="C89" s="77" t="s">
        <v>93</v>
      </c>
      <c r="D89" s="23"/>
      <c r="E89" s="23"/>
      <c r="F89" s="23"/>
    </row>
  </sheetData>
  <mergeCells count="68">
    <mergeCell ref="A35:B35"/>
    <mergeCell ref="A37:B37"/>
    <mergeCell ref="A38:B38"/>
    <mergeCell ref="A39:B39"/>
    <mergeCell ref="A40:B40"/>
    <mergeCell ref="H44:H47"/>
    <mergeCell ref="H50:H51"/>
    <mergeCell ref="G44:G47"/>
    <mergeCell ref="A63:D63"/>
    <mergeCell ref="A48:B48"/>
    <mergeCell ref="E50:E51"/>
    <mergeCell ref="F50:F51"/>
    <mergeCell ref="A61:D61"/>
    <mergeCell ref="A60:D60"/>
    <mergeCell ref="A53:B53"/>
    <mergeCell ref="D44:D47"/>
    <mergeCell ref="A44:B47"/>
    <mergeCell ref="C44:C47"/>
    <mergeCell ref="A54:B54"/>
    <mergeCell ref="A55:B55"/>
    <mergeCell ref="A78:G79"/>
    <mergeCell ref="A56:B56"/>
    <mergeCell ref="A57:B57"/>
    <mergeCell ref="A74:B74"/>
    <mergeCell ref="C73:D73"/>
    <mergeCell ref="C74:D74"/>
    <mergeCell ref="A65:D65"/>
    <mergeCell ref="A68:E68"/>
    <mergeCell ref="A69:E69"/>
    <mergeCell ref="A70:E70"/>
    <mergeCell ref="A77:C77"/>
    <mergeCell ref="A73:B73"/>
    <mergeCell ref="A62:D62"/>
    <mergeCell ref="A64:D64"/>
    <mergeCell ref="A30:B30"/>
    <mergeCell ref="A32:B32"/>
    <mergeCell ref="A34:B34"/>
    <mergeCell ref="A23:B23"/>
    <mergeCell ref="G50:G51"/>
    <mergeCell ref="A41:B41"/>
    <mergeCell ref="A42:B42"/>
    <mergeCell ref="G27:G28"/>
    <mergeCell ref="A26:B26"/>
    <mergeCell ref="A27:B28"/>
    <mergeCell ref="C27:C28"/>
    <mergeCell ref="D27:D28"/>
    <mergeCell ref="E27:E28"/>
    <mergeCell ref="F27:F28"/>
    <mergeCell ref="E44:E47"/>
    <mergeCell ref="F44:F47"/>
    <mergeCell ref="A14:B14"/>
    <mergeCell ref="A15:B15"/>
    <mergeCell ref="A17:B17"/>
    <mergeCell ref="A18:B18"/>
    <mergeCell ref="A21:B21"/>
    <mergeCell ref="A20:B20"/>
    <mergeCell ref="A43:B43"/>
    <mergeCell ref="A50:B51"/>
    <mergeCell ref="C50:C51"/>
    <mergeCell ref="D50:D51"/>
    <mergeCell ref="A52:B52"/>
    <mergeCell ref="A3:B3"/>
    <mergeCell ref="A8:B8"/>
    <mergeCell ref="A10:B10"/>
    <mergeCell ref="A11:H11"/>
    <mergeCell ref="A12:B12"/>
    <mergeCell ref="A4:B4"/>
    <mergeCell ref="A7:H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2018-02-21T00:41:48Z</cp:lastPrinted>
  <dcterms:created xsi:type="dcterms:W3CDTF">2013-02-18T04:38:06Z</dcterms:created>
  <dcterms:modified xsi:type="dcterms:W3CDTF">2018-02-21T00:45:19Z</dcterms:modified>
</cp:coreProperties>
</file>