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G29" i="8" l="1"/>
  <c r="G26" i="8"/>
  <c r="G23" i="8"/>
  <c r="G25" i="8" s="1"/>
  <c r="G20" i="8"/>
  <c r="G22" i="8" s="1"/>
  <c r="G17" i="8"/>
  <c r="G19" i="8" s="1"/>
  <c r="G14" i="8"/>
  <c r="G16" i="8" s="1"/>
  <c r="G13" i="8"/>
  <c r="F29" i="8"/>
  <c r="E29" i="8"/>
  <c r="F34" i="8"/>
  <c r="F33" i="8" s="1"/>
  <c r="E34" i="8"/>
  <c r="E33" i="8" s="1"/>
  <c r="F26" i="8"/>
  <c r="E26" i="8"/>
  <c r="E25" i="8"/>
  <c r="F23" i="8"/>
  <c r="F25" i="8" s="1"/>
  <c r="E23" i="8"/>
  <c r="F20" i="8"/>
  <c r="F22" i="8" s="1"/>
  <c r="E20" i="8"/>
  <c r="E22" i="8" s="1"/>
  <c r="F17" i="8"/>
  <c r="F19" i="8" s="1"/>
  <c r="E17" i="8"/>
  <c r="E19" i="8" s="1"/>
  <c r="F14" i="8"/>
  <c r="F16" i="8" s="1"/>
  <c r="F13" i="8"/>
  <c r="E13" i="8"/>
  <c r="E14" i="8"/>
  <c r="E16" i="8" s="1"/>
  <c r="H44" i="8" l="1"/>
  <c r="H52" i="8"/>
  <c r="H41" i="8"/>
  <c r="H40" i="8"/>
  <c r="H39" i="8"/>
  <c r="H38" i="8"/>
  <c r="F36" i="8"/>
  <c r="E36" i="8"/>
  <c r="H45" i="8"/>
  <c r="H56" i="8" s="1"/>
  <c r="G8" i="8"/>
  <c r="G10" i="8" s="1"/>
  <c r="G9" i="8" s="1"/>
  <c r="G66" i="8"/>
  <c r="G32" i="8"/>
  <c r="H32" i="8" s="1"/>
  <c r="F8" i="8"/>
  <c r="E8" i="8"/>
  <c r="H34" i="8"/>
  <c r="D30" i="8"/>
  <c r="D29" i="8" s="1"/>
  <c r="H28" i="8"/>
  <c r="H27" i="8"/>
  <c r="D26" i="8"/>
  <c r="H26" i="8" s="1"/>
  <c r="H24" i="8"/>
  <c r="D23" i="8"/>
  <c r="H23" i="8" s="1"/>
  <c r="H21" i="8"/>
  <c r="D20" i="8"/>
  <c r="H20" i="8" s="1"/>
  <c r="H18" i="8"/>
  <c r="D17" i="8"/>
  <c r="H17" i="8" s="1"/>
  <c r="H15" i="8"/>
  <c r="D14" i="8"/>
  <c r="D13" i="8" s="1"/>
  <c r="H12" i="8"/>
  <c r="D10" i="8"/>
  <c r="D9" i="8" s="1"/>
  <c r="E49" i="8"/>
  <c r="H49" i="8" s="1"/>
  <c r="C30" i="8"/>
  <c r="C29" i="8" s="1"/>
  <c r="C14" i="8"/>
  <c r="C13" i="8" s="1"/>
  <c r="C10" i="8"/>
  <c r="C9" i="8" s="1"/>
  <c r="E10" i="8" l="1"/>
  <c r="E9" i="8" s="1"/>
  <c r="H36" i="8"/>
  <c r="F42" i="8"/>
  <c r="F53" i="8" s="1"/>
  <c r="F10" i="8"/>
  <c r="F9" i="8" s="1"/>
  <c r="G42" i="8"/>
  <c r="G53" i="8" s="1"/>
  <c r="E42" i="8"/>
  <c r="E53" i="8" s="1"/>
  <c r="D16" i="8"/>
  <c r="H16" i="8" s="1"/>
  <c r="H13" i="8"/>
  <c r="H33" i="8"/>
  <c r="D19" i="8"/>
  <c r="H19" i="8" s="1"/>
  <c r="D25" i="8"/>
  <c r="H25" i="8" s="1"/>
  <c r="D22" i="8"/>
  <c r="H22" i="8" s="1"/>
  <c r="H29" i="8"/>
  <c r="H8" i="8"/>
  <c r="H14" i="8"/>
  <c r="H30" i="8"/>
  <c r="H57" i="8" l="1"/>
  <c r="H55" i="8" s="1"/>
  <c r="H54" i="8"/>
  <c r="H10" i="8"/>
  <c r="H9" i="8"/>
</calcChain>
</file>

<file path=xl/sharedStrings.xml><?xml version="1.0" encoding="utf-8"?>
<sst xmlns="http://schemas.openxmlformats.org/spreadsheetml/2006/main" count="173" uniqueCount="151">
  <si>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</si>
  <si>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</si>
  <si>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</si>
  <si>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</si>
  <si>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</si>
  <si>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</si>
  <si>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</si>
  <si>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</si>
  <si>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</si>
  <si>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</si>
  <si>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</si>
  <si>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</si>
  <si>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</si>
  <si>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</si>
  <si>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</si>
  <si>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</si>
  <si>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</si>
  <si>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</si>
  <si>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</si>
  <si>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</si>
  <si>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</si>
  <si>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</si>
  <si>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</si>
  <si>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</si>
  <si>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</si>
  <si>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</si>
  <si>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</si>
  <si>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</si>
  <si>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</si>
  <si>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</si>
  <si>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</si>
  <si>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</si>
  <si>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</si>
  <si>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</si>
  <si>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</si>
  <si>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</si>
  <si>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</si>
  <si>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</si>
  <si>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</si>
  <si>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</si>
  <si>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</si>
  <si>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</si>
  <si>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</si>
  <si>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</si>
  <si>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</si>
  <si>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</si>
  <si>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</si>
  <si>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</si>
  <si>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</si>
  <si>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</si>
  <si>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</si>
  <si>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</si>
  <si>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</si>
  <si>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</si>
  <si>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</si>
  <si>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</si>
  <si>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</si>
  <si>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</si>
  <si>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</si>
  <si>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</si>
  <si>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</si>
  <si>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</si>
  <si>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</si>
  <si>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</si>
  <si>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</si>
  <si>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</si>
  <si>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</si>
  <si>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</si>
  <si>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</si>
  <si>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</si>
  <si>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</si>
  <si>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</si>
  <si>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</si>
  <si>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</si>
  <si>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</si>
  <si>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</si>
  <si>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</si>
  <si>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</si>
  <si>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</si>
  <si>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</si>
  <si>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</si>
  <si>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</si>
  <si>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</si>
  <si>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</si>
  <si>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</si>
  <si>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</si>
  <si>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</si>
  <si>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</si>
  <si>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</si>
  <si>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</si>
  <si>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</si>
  <si>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01.02.2008г.</t>
  </si>
  <si>
    <t>730,5 м2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</si>
  <si>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</si>
  <si>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</si>
  <si>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</si>
  <si>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</si>
  <si>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</si>
  <si>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</si>
  <si>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</si>
  <si>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</si>
  <si>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</si>
  <si>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</si>
  <si>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</si>
  <si>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</si>
  <si>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</si>
  <si>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</si>
  <si>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</si>
  <si>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ул. Уборевича, 7 А</t>
  </si>
  <si>
    <t>№ 72 по ул. Некрасовская</t>
  </si>
  <si>
    <t>обязательное страхование лифтов</t>
  </si>
  <si>
    <t>Часть 4</t>
  </si>
  <si>
    <t>ООО " Сансервис"</t>
  </si>
  <si>
    <t>ООО "Строй Центр-1"</t>
  </si>
  <si>
    <t>ул. Толстого, 25</t>
  </si>
  <si>
    <t>2-673-747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</si>
  <si>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</si>
  <si>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</si>
  <si>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</si>
  <si>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</si>
  <si>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</si>
  <si>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Прочие работы:</t>
  </si>
  <si>
    <t>сумма, т.р.</t>
  </si>
  <si>
    <t>исполнитель</t>
  </si>
  <si>
    <t>1.Капитальный ремонт</t>
  </si>
  <si>
    <t>2. Текущий ремонт коммуникаций, проходящих через нежилые помещения</t>
  </si>
  <si>
    <t>3. Реклама в лифтах</t>
  </si>
  <si>
    <t xml:space="preserve"> всего:1759,9</t>
  </si>
  <si>
    <t>3.Коммунальные услуги, всего: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</si>
  <si>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</si>
  <si>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</si>
  <si>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</si>
  <si>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</si>
  <si>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</si>
  <si>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4.Обслуживание тепловых счетчиков</t>
  </si>
  <si>
    <t>ООО ТСГ</t>
  </si>
  <si>
    <t>Предложение Управляющей компании: частичный ремонт кровли.По мере накопления средств, собственники должны предоставить протокол общего собрания о проведении необходимых работ и представить в Управляющую компанию для формирования перспективного плана текущего ремонта по дому № 72 по ул. Некрасовской.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</si>
  <si>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</si>
  <si>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</si>
  <si>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</si>
  <si>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</si>
  <si>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</si>
  <si>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</si>
  <si>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ремонт пластиковых окон</t>
  </si>
  <si>
    <t>6 шт</t>
  </si>
  <si>
    <t>аварийный ремонт кровли над кв.33,69,140</t>
  </si>
  <si>
    <t>312 кв.м</t>
  </si>
  <si>
    <t>4 шт</t>
  </si>
  <si>
    <t>РесоГарантия</t>
  </si>
  <si>
    <t>План по статье "текущий ремонт" на 2019 год</t>
  </si>
  <si>
    <r>
      <t>ИСХ.</t>
    </r>
    <r>
      <rPr>
        <b/>
        <u/>
        <sz val="9"/>
        <color theme="1"/>
        <rFont val="Calibri"/>
        <family val="2"/>
        <charset val="204"/>
        <scheme val="minor"/>
      </rPr>
      <t xml:space="preserve">  № 263/02 от 11.02.2019 г.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</si>
</sst>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/>
    <xf numFmtId="0" fontId="9" fillId="0" borderId="8" xfId="0" applyFont="1" applyBorder="1" applyAlignment="1"/>
    <xf numFmtId="164" fontId="3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164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164" fontId="4" fillId="0" borderId="0" xfId="0" applyNumberFormat="1" applyFont="1"/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0" fillId="0" borderId="7" xfId="0" applyBorder="1" applyAlignment="1">
      <alignment horizontal="left"/>
    </xf>
    <xf numFmtId="2" fontId="0" fillId="0" borderId="0" xfId="0" applyNumberForma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3" fillId="0" borderId="3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9" fillId="0" borderId="7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164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137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10</v>
      </c>
      <c r="C3" s="23" t="s">
        <v>109</v>
      </c>
    </row>
    <row r="4" spans="1:4" ht="14.25" customHeight="1" x14ac:dyDescent="0.25">
      <c r="A4" s="21" t="s">
        <v>150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54</v>
      </c>
      <c r="C6" s="20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6" t="s">
        <v>51</v>
      </c>
      <c r="D8" s="9"/>
    </row>
    <row r="9" spans="1:4" s="3" customFormat="1" ht="12" customHeight="1" x14ac:dyDescent="0.25">
      <c r="A9" s="12" t="s">
        <v>1</v>
      </c>
      <c r="B9" s="13" t="s">
        <v>11</v>
      </c>
      <c r="C9" s="96" t="s">
        <v>12</v>
      </c>
      <c r="D9" s="97"/>
    </row>
    <row r="10" spans="1:4" s="3" customFormat="1" ht="24" customHeight="1" x14ac:dyDescent="0.25">
      <c r="A10" s="12" t="s">
        <v>2</v>
      </c>
      <c r="B10" s="14" t="s">
        <v>13</v>
      </c>
      <c r="C10" s="98" t="s">
        <v>79</v>
      </c>
      <c r="D10" s="99"/>
    </row>
    <row r="11" spans="1:4" s="3" customFormat="1" ht="15" customHeight="1" x14ac:dyDescent="0.25">
      <c r="A11" s="12" t="s">
        <v>3</v>
      </c>
      <c r="B11" s="13" t="s">
        <v>14</v>
      </c>
      <c r="C11" s="96" t="s">
        <v>15</v>
      </c>
      <c r="D11" s="97"/>
    </row>
    <row r="12" spans="1:4" s="3" customFormat="1" ht="16.5" customHeight="1" x14ac:dyDescent="0.25">
      <c r="A12" s="103">
        <v>5</v>
      </c>
      <c r="B12" s="103" t="s">
        <v>93</v>
      </c>
      <c r="C12" s="50" t="s">
        <v>94</v>
      </c>
      <c r="D12" s="51" t="s">
        <v>95</v>
      </c>
    </row>
    <row r="13" spans="1:4" s="3" customFormat="1" ht="14.25" customHeight="1" x14ac:dyDescent="0.25">
      <c r="A13" s="103"/>
      <c r="B13" s="103"/>
      <c r="C13" s="50" t="s">
        <v>96</v>
      </c>
      <c r="D13" s="51" t="s">
        <v>97</v>
      </c>
    </row>
    <row r="14" spans="1:4" s="3" customFormat="1" x14ac:dyDescent="0.25">
      <c r="A14" s="103"/>
      <c r="B14" s="103"/>
      <c r="C14" s="50" t="s">
        <v>98</v>
      </c>
      <c r="D14" s="51" t="s">
        <v>99</v>
      </c>
    </row>
    <row r="15" spans="1:4" s="3" customFormat="1" ht="16.5" customHeight="1" x14ac:dyDescent="0.25">
      <c r="A15" s="103"/>
      <c r="B15" s="103"/>
      <c r="C15" s="50" t="s">
        <v>100</v>
      </c>
      <c r="D15" s="51" t="s">
        <v>101</v>
      </c>
    </row>
    <row r="16" spans="1:4" s="3" customFormat="1" ht="16.5" customHeight="1" x14ac:dyDescent="0.25">
      <c r="A16" s="103"/>
      <c r="B16" s="103"/>
      <c r="C16" s="50" t="s">
        <v>102</v>
      </c>
      <c r="D16" s="51" t="s">
        <v>103</v>
      </c>
    </row>
    <row r="17" spans="1:4" s="5" customFormat="1" ht="15.75" customHeight="1" x14ac:dyDescent="0.25">
      <c r="A17" s="103"/>
      <c r="B17" s="103"/>
      <c r="C17" s="50" t="s">
        <v>104</v>
      </c>
      <c r="D17" s="51" t="s">
        <v>105</v>
      </c>
    </row>
    <row r="18" spans="1:4" s="5" customFormat="1" ht="15.75" customHeight="1" x14ac:dyDescent="0.25">
      <c r="A18" s="103"/>
      <c r="B18" s="103"/>
      <c r="C18" s="52" t="s">
        <v>106</v>
      </c>
      <c r="D18" s="51" t="s">
        <v>107</v>
      </c>
    </row>
    <row r="19" spans="1:4" ht="14.25" customHeight="1" x14ac:dyDescent="0.25">
      <c r="A19" s="12" t="s">
        <v>4</v>
      </c>
      <c r="B19" s="13" t="s">
        <v>16</v>
      </c>
      <c r="C19" s="104" t="s">
        <v>90</v>
      </c>
      <c r="D19" s="105"/>
    </row>
    <row r="20" spans="1:4" s="5" customFormat="1" ht="14.25" customHeight="1" x14ac:dyDescent="0.25">
      <c r="A20" s="12" t="s">
        <v>5</v>
      </c>
      <c r="B20" s="13" t="s">
        <v>17</v>
      </c>
      <c r="C20" s="106" t="s">
        <v>59</v>
      </c>
      <c r="D20" s="107"/>
    </row>
    <row r="21" spans="1:4" s="5" customFormat="1" ht="15" customHeight="1" x14ac:dyDescent="0.25">
      <c r="A21" s="12" t="s">
        <v>6</v>
      </c>
      <c r="B21" s="13" t="s">
        <v>18</v>
      </c>
      <c r="C21" s="98" t="s">
        <v>19</v>
      </c>
      <c r="D21" s="108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21</v>
      </c>
      <c r="C25" s="7" t="s">
        <v>22</v>
      </c>
      <c r="D25" s="49" t="s">
        <v>23</v>
      </c>
    </row>
    <row r="26" spans="1:4" ht="24" customHeight="1" x14ac:dyDescent="0.25">
      <c r="A26" s="100" t="s">
        <v>26</v>
      </c>
      <c r="B26" s="101"/>
      <c r="C26" s="101"/>
      <c r="D26" s="102"/>
    </row>
    <row r="27" spans="1:4" ht="12" customHeight="1" x14ac:dyDescent="0.25">
      <c r="A27" s="46"/>
      <c r="B27" s="47"/>
      <c r="C27" s="47"/>
      <c r="D27" s="48"/>
    </row>
    <row r="28" spans="1:4" x14ac:dyDescent="0.25">
      <c r="A28" s="7">
        <v>1</v>
      </c>
      <c r="B28" s="6" t="s">
        <v>112</v>
      </c>
      <c r="C28" s="6" t="s">
        <v>24</v>
      </c>
      <c r="D28" s="6" t="s">
        <v>25</v>
      </c>
    </row>
    <row r="29" spans="1:4" ht="14.25" customHeight="1" x14ac:dyDescent="0.25">
      <c r="A29" s="19" t="s">
        <v>27</v>
      </c>
      <c r="B29" s="18"/>
      <c r="C29" s="18"/>
      <c r="D29" s="18"/>
    </row>
    <row r="30" spans="1:4" ht="13.5" customHeight="1" x14ac:dyDescent="0.25">
      <c r="A30" s="7">
        <v>1</v>
      </c>
      <c r="B30" s="6" t="s">
        <v>113</v>
      </c>
      <c r="C30" s="6" t="s">
        <v>114</v>
      </c>
      <c r="D30" s="10" t="s">
        <v>115</v>
      </c>
    </row>
    <row r="31" spans="1:4" x14ac:dyDescent="0.25">
      <c r="A31" s="19" t="s">
        <v>43</v>
      </c>
      <c r="B31" s="18"/>
      <c r="C31" s="18"/>
      <c r="D31" s="18"/>
    </row>
    <row r="32" spans="1:4" x14ac:dyDescent="0.25">
      <c r="A32" s="19" t="s">
        <v>44</v>
      </c>
      <c r="B32" s="18"/>
      <c r="C32" s="18"/>
      <c r="D32" s="18"/>
    </row>
    <row r="33" spans="1:4" x14ac:dyDescent="0.25">
      <c r="A33" s="7">
        <v>1</v>
      </c>
      <c r="B33" s="6" t="s">
        <v>28</v>
      </c>
      <c r="C33" s="6" t="s">
        <v>108</v>
      </c>
      <c r="D33" s="10" t="s">
        <v>29</v>
      </c>
    </row>
    <row r="34" spans="1:4" x14ac:dyDescent="0.25">
      <c r="A34" s="19" t="s">
        <v>30</v>
      </c>
      <c r="B34" s="18"/>
      <c r="C34" s="18"/>
      <c r="D34" s="18"/>
    </row>
    <row r="35" spans="1:4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5" customHeight="1" x14ac:dyDescent="0.25">
      <c r="A36" s="19" t="s">
        <v>33</v>
      </c>
      <c r="B36" s="18"/>
      <c r="C36" s="18"/>
      <c r="D36" s="18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ht="13.5" customHeight="1" x14ac:dyDescent="0.25">
      <c r="A38" s="27"/>
      <c r="B38" s="11"/>
      <c r="C38" s="11"/>
      <c r="D38" s="11"/>
    </row>
    <row r="39" spans="1:4" x14ac:dyDescent="0.25">
      <c r="A39" s="4" t="s">
        <v>52</v>
      </c>
      <c r="B39" s="18"/>
      <c r="C39" s="18"/>
      <c r="D39" s="18"/>
    </row>
    <row r="40" spans="1:4" ht="15" customHeight="1" x14ac:dyDescent="0.25">
      <c r="A40" s="7">
        <v>1</v>
      </c>
      <c r="B40" s="6" t="s">
        <v>35</v>
      </c>
      <c r="C40" s="94">
        <v>1978</v>
      </c>
      <c r="D40" s="93"/>
    </row>
    <row r="41" spans="1:4" x14ac:dyDescent="0.25">
      <c r="A41" s="7">
        <v>2</v>
      </c>
      <c r="B41" s="6" t="s">
        <v>37</v>
      </c>
      <c r="C41" s="94">
        <v>9</v>
      </c>
      <c r="D41" s="93"/>
    </row>
    <row r="42" spans="1:4" x14ac:dyDescent="0.25">
      <c r="A42" s="7">
        <v>3</v>
      </c>
      <c r="B42" s="6" t="s">
        <v>38</v>
      </c>
      <c r="C42" s="94">
        <v>4</v>
      </c>
      <c r="D42" s="95"/>
    </row>
    <row r="43" spans="1:4" ht="15" customHeight="1" x14ac:dyDescent="0.25">
      <c r="A43" s="7">
        <v>4</v>
      </c>
      <c r="B43" s="6" t="s">
        <v>36</v>
      </c>
      <c r="C43" s="94">
        <v>4</v>
      </c>
      <c r="D43" s="95"/>
    </row>
    <row r="44" spans="1:4" x14ac:dyDescent="0.25">
      <c r="A44" s="7">
        <v>5</v>
      </c>
      <c r="B44" s="6" t="s">
        <v>39</v>
      </c>
      <c r="C44" s="94">
        <v>4</v>
      </c>
      <c r="D44" s="95"/>
    </row>
    <row r="45" spans="1:4" x14ac:dyDescent="0.25">
      <c r="A45" s="7">
        <v>6</v>
      </c>
      <c r="B45" s="6" t="s">
        <v>40</v>
      </c>
      <c r="C45" s="94">
        <v>11978.3</v>
      </c>
      <c r="D45" s="93"/>
    </row>
    <row r="46" spans="1:4" ht="15" customHeight="1" x14ac:dyDescent="0.25">
      <c r="A46" s="7">
        <v>7</v>
      </c>
      <c r="B46" s="6" t="s">
        <v>41</v>
      </c>
      <c r="C46" s="94" t="s">
        <v>92</v>
      </c>
      <c r="D46" s="93"/>
    </row>
    <row r="47" spans="1:4" x14ac:dyDescent="0.25">
      <c r="A47" s="7">
        <v>8</v>
      </c>
      <c r="B47" s="6" t="s">
        <v>42</v>
      </c>
      <c r="C47" s="94" t="s">
        <v>127</v>
      </c>
      <c r="D47" s="93"/>
    </row>
    <row r="48" spans="1:4" x14ac:dyDescent="0.25">
      <c r="A48" s="7">
        <v>9</v>
      </c>
      <c r="B48" s="6" t="s">
        <v>78</v>
      </c>
      <c r="C48" s="92" t="s">
        <v>91</v>
      </c>
      <c r="D48" s="93"/>
    </row>
  </sheetData>
  <mergeCells count="18"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8:D48"/>
    <mergeCell ref="C43:D43"/>
    <mergeCell ref="C44:D44"/>
    <mergeCell ref="C45:D45"/>
    <mergeCell ref="C46:D46"/>
    <mergeCell ref="C47:D47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62" workbookViewId="0">
      <selection activeCell="G81" sqref="G81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44" customWidth="1"/>
    <col min="4" max="4" width="8.28515625" customWidth="1"/>
    <col min="5" max="5" width="9" customWidth="1"/>
    <col min="6" max="6" width="9.7109375" customWidth="1"/>
    <col min="7" max="7" width="10.28515625" customWidth="1"/>
    <col min="8" max="8" width="11.28515625" customWidth="1"/>
  </cols>
  <sheetData>
    <row r="1" spans="1:10" x14ac:dyDescent="0.25">
      <c r="A1" s="4" t="s">
        <v>116</v>
      </c>
      <c r="B1"/>
      <c r="C1" s="35"/>
      <c r="D1" s="35"/>
    </row>
    <row r="2" spans="1:10" ht="13.5" customHeight="1" x14ac:dyDescent="0.25">
      <c r="A2" s="4" t="s">
        <v>138</v>
      </c>
      <c r="B2"/>
      <c r="C2" s="35"/>
      <c r="D2" s="35"/>
    </row>
    <row r="3" spans="1:10" ht="56.25" customHeight="1" x14ac:dyDescent="0.25">
      <c r="A3" s="121" t="s">
        <v>66</v>
      </c>
      <c r="B3" s="122"/>
      <c r="C3" s="76" t="s">
        <v>67</v>
      </c>
      <c r="D3" s="28" t="s">
        <v>68</v>
      </c>
      <c r="E3" s="28" t="s">
        <v>69</v>
      </c>
      <c r="F3" s="28" t="s">
        <v>70</v>
      </c>
      <c r="G3" s="36" t="s">
        <v>71</v>
      </c>
      <c r="H3" s="28" t="s">
        <v>72</v>
      </c>
      <c r="J3" s="62"/>
    </row>
    <row r="4" spans="1:10" ht="24" customHeight="1" x14ac:dyDescent="0.25">
      <c r="A4" s="128" t="s">
        <v>139</v>
      </c>
      <c r="B4" s="129"/>
      <c r="C4" s="76"/>
      <c r="D4" s="28">
        <v>-235.63</v>
      </c>
      <c r="E4" s="28"/>
      <c r="F4" s="28"/>
      <c r="G4" s="36"/>
      <c r="H4" s="28"/>
      <c r="J4" s="62"/>
    </row>
    <row r="5" spans="1:10" ht="18" customHeight="1" x14ac:dyDescent="0.25">
      <c r="A5" s="70" t="s">
        <v>117</v>
      </c>
      <c r="B5" s="71"/>
      <c r="C5" s="76"/>
      <c r="D5" s="28">
        <v>164.68</v>
      </c>
      <c r="E5" s="28"/>
      <c r="F5" s="28"/>
      <c r="G5" s="36"/>
      <c r="H5" s="28"/>
      <c r="J5" s="62"/>
    </row>
    <row r="6" spans="1:10" ht="20.25" customHeight="1" x14ac:dyDescent="0.25">
      <c r="A6" s="70" t="s">
        <v>118</v>
      </c>
      <c r="B6" s="71"/>
      <c r="C6" s="76"/>
      <c r="D6" s="28">
        <v>-400.31</v>
      </c>
      <c r="E6" s="28"/>
      <c r="F6" s="28"/>
      <c r="G6" s="36"/>
      <c r="H6" s="28"/>
      <c r="J6" s="62"/>
    </row>
    <row r="7" spans="1:10" ht="15.75" customHeight="1" x14ac:dyDescent="0.25">
      <c r="A7" s="123" t="s">
        <v>140</v>
      </c>
      <c r="B7" s="110"/>
      <c r="C7" s="110"/>
      <c r="D7" s="110"/>
      <c r="E7" s="110"/>
      <c r="F7" s="110"/>
      <c r="G7" s="110"/>
      <c r="H7" s="99"/>
      <c r="J7" s="62"/>
    </row>
    <row r="8" spans="1:10" s="4" customFormat="1" ht="17.25" customHeight="1" x14ac:dyDescent="0.25">
      <c r="A8" s="121" t="s">
        <v>73</v>
      </c>
      <c r="B8" s="122"/>
      <c r="C8" s="41">
        <v>21.13</v>
      </c>
      <c r="D8" s="57">
        <v>-283.04000000000002</v>
      </c>
      <c r="E8" s="41">
        <f>E12+E15+E18+E21+E24+E27</f>
        <v>1811.2600000000002</v>
      </c>
      <c r="F8" s="41">
        <f>F12+F15+F18+F21+F24+F27</f>
        <v>1804.46</v>
      </c>
      <c r="G8" s="41">
        <f>G12+G15+G18+G21+G24+G27</f>
        <v>1804.46</v>
      </c>
      <c r="H8" s="61">
        <f>F8-E8+D8</f>
        <v>-289.8400000000002</v>
      </c>
      <c r="I8" s="72"/>
      <c r="J8" s="72"/>
    </row>
    <row r="9" spans="1:10" x14ac:dyDescent="0.25">
      <c r="A9" s="37" t="s">
        <v>74</v>
      </c>
      <c r="B9" s="38"/>
      <c r="C9" s="42">
        <f>C8-C10</f>
        <v>19.016999999999999</v>
      </c>
      <c r="D9" s="45">
        <f>D8-D10</f>
        <v>-254.73600000000002</v>
      </c>
      <c r="E9" s="42">
        <f>E8-E10</f>
        <v>1630.1340000000002</v>
      </c>
      <c r="F9" s="42">
        <f>F8-F10</f>
        <v>1624.0140000000001</v>
      </c>
      <c r="G9" s="42">
        <f>G8-G10</f>
        <v>1624.0140000000001</v>
      </c>
      <c r="H9" s="61">
        <f t="shared" ref="H9:H10" si="0">F9-E9+D9</f>
        <v>-260.85600000000011</v>
      </c>
      <c r="J9" s="62"/>
    </row>
    <row r="10" spans="1:10" x14ac:dyDescent="0.25">
      <c r="A10" s="109" t="s">
        <v>75</v>
      </c>
      <c r="B10" s="110"/>
      <c r="C10" s="42">
        <f>C8*10%</f>
        <v>2.113</v>
      </c>
      <c r="D10" s="45">
        <f>D8*10%</f>
        <v>-28.304000000000002</v>
      </c>
      <c r="E10" s="42">
        <f t="shared" ref="E10:F10" si="1">E8*10%</f>
        <v>181.12600000000003</v>
      </c>
      <c r="F10" s="42">
        <f t="shared" si="1"/>
        <v>180.44600000000003</v>
      </c>
      <c r="G10" s="42">
        <f>G8*10%</f>
        <v>180.44600000000003</v>
      </c>
      <c r="H10" s="61">
        <f t="shared" si="0"/>
        <v>-28.984000000000009</v>
      </c>
    </row>
    <row r="11" spans="1:10" ht="12.75" customHeight="1" x14ac:dyDescent="0.25">
      <c r="A11" s="123" t="s">
        <v>76</v>
      </c>
      <c r="B11" s="124"/>
      <c r="C11" s="124"/>
      <c r="D11" s="124"/>
      <c r="E11" s="124"/>
      <c r="F11" s="124"/>
      <c r="G11" s="124"/>
      <c r="H11" s="125"/>
    </row>
    <row r="12" spans="1:10" x14ac:dyDescent="0.25">
      <c r="A12" s="126" t="s">
        <v>55</v>
      </c>
      <c r="B12" s="127"/>
      <c r="C12" s="41">
        <v>5.65</v>
      </c>
      <c r="D12" s="73">
        <v>-79.02</v>
      </c>
      <c r="E12" s="56">
        <v>490.18</v>
      </c>
      <c r="F12" s="56">
        <v>489.73</v>
      </c>
      <c r="G12" s="56">
        <v>489.73</v>
      </c>
      <c r="H12" s="45">
        <f>F12-E12+D12</f>
        <v>-79.469999999999985</v>
      </c>
    </row>
    <row r="13" spans="1:10" x14ac:dyDescent="0.25">
      <c r="A13" s="37" t="s">
        <v>74</v>
      </c>
      <c r="B13" s="38"/>
      <c r="C13" s="42">
        <f>C12-C14</f>
        <v>5.085</v>
      </c>
      <c r="D13" s="45">
        <f>D12-D14</f>
        <v>-71.117999999999995</v>
      </c>
      <c r="E13" s="42">
        <f t="shared" ref="E13:F13" si="2">E11*10%</f>
        <v>0</v>
      </c>
      <c r="F13" s="42">
        <f t="shared" si="2"/>
        <v>0</v>
      </c>
      <c r="G13" s="42">
        <f t="shared" ref="G13" si="3">G11*10%</f>
        <v>0</v>
      </c>
      <c r="H13" s="45">
        <f t="shared" ref="H13:H30" si="4">F13-E13+D13</f>
        <v>-71.117999999999995</v>
      </c>
    </row>
    <row r="14" spans="1:10" x14ac:dyDescent="0.25">
      <c r="A14" s="109" t="s">
        <v>75</v>
      </c>
      <c r="B14" s="110"/>
      <c r="C14" s="42">
        <f>C12*10%</f>
        <v>0.56500000000000006</v>
      </c>
      <c r="D14" s="45">
        <f>D12*10%</f>
        <v>-7.9020000000000001</v>
      </c>
      <c r="E14" s="42">
        <f>E12*10%</f>
        <v>49.018000000000001</v>
      </c>
      <c r="F14" s="42">
        <f t="shared" ref="F14" si="5">F12*10%</f>
        <v>48.973000000000006</v>
      </c>
      <c r="G14" s="42">
        <f t="shared" ref="G14" si="6">G12*10%</f>
        <v>48.973000000000006</v>
      </c>
      <c r="H14" s="45">
        <f t="shared" si="4"/>
        <v>-7.9469999999999947</v>
      </c>
    </row>
    <row r="15" spans="1:10" ht="23.25" customHeight="1" x14ac:dyDescent="0.25">
      <c r="A15" s="126" t="s">
        <v>45</v>
      </c>
      <c r="B15" s="127"/>
      <c r="C15" s="41">
        <v>3.45</v>
      </c>
      <c r="D15" s="73">
        <v>-49.22</v>
      </c>
      <c r="E15" s="56">
        <v>299.32</v>
      </c>
      <c r="F15" s="56">
        <v>299.13</v>
      </c>
      <c r="G15" s="56">
        <v>299.13</v>
      </c>
      <c r="H15" s="45">
        <f t="shared" si="4"/>
        <v>-49.41</v>
      </c>
    </row>
    <row r="16" spans="1:10" x14ac:dyDescent="0.25">
      <c r="A16" s="37" t="s">
        <v>74</v>
      </c>
      <c r="B16" s="38"/>
      <c r="C16" s="42">
        <v>3.1</v>
      </c>
      <c r="D16" s="45">
        <f>D15-D17</f>
        <v>-44.298000000000002</v>
      </c>
      <c r="E16" s="42">
        <f t="shared" ref="E16:F16" si="7">E14*10%</f>
        <v>4.9018000000000006</v>
      </c>
      <c r="F16" s="42">
        <f t="shared" si="7"/>
        <v>4.8973000000000013</v>
      </c>
      <c r="G16" s="42">
        <f t="shared" ref="G16" si="8">G14*10%</f>
        <v>4.8973000000000013</v>
      </c>
      <c r="H16" s="45">
        <f t="shared" si="4"/>
        <v>-44.302500000000002</v>
      </c>
    </row>
    <row r="17" spans="1:8" ht="15" customHeight="1" x14ac:dyDescent="0.25">
      <c r="A17" s="109" t="s">
        <v>75</v>
      </c>
      <c r="B17" s="110"/>
      <c r="C17" s="42">
        <v>0.35</v>
      </c>
      <c r="D17" s="45">
        <f>D15*10%</f>
        <v>-4.9220000000000006</v>
      </c>
      <c r="E17" s="42">
        <f t="shared" ref="E17:F17" si="9">E15*10%</f>
        <v>29.932000000000002</v>
      </c>
      <c r="F17" s="42">
        <f t="shared" si="9"/>
        <v>29.913</v>
      </c>
      <c r="G17" s="42">
        <f t="shared" ref="G17" si="10">G15*10%</f>
        <v>29.913</v>
      </c>
      <c r="H17" s="45">
        <f t="shared" si="4"/>
        <v>-4.9410000000000025</v>
      </c>
    </row>
    <row r="18" spans="1:8" ht="15" customHeight="1" x14ac:dyDescent="0.25">
      <c r="A18" s="126" t="s">
        <v>56</v>
      </c>
      <c r="B18" s="127"/>
      <c r="C18" s="40">
        <v>2.37</v>
      </c>
      <c r="D18" s="73">
        <v>-33.72</v>
      </c>
      <c r="E18" s="56">
        <v>205.62</v>
      </c>
      <c r="F18" s="56">
        <v>205.48</v>
      </c>
      <c r="G18" s="56">
        <v>205.48</v>
      </c>
      <c r="H18" s="45">
        <f t="shared" si="4"/>
        <v>-33.860000000000014</v>
      </c>
    </row>
    <row r="19" spans="1:8" ht="13.5" customHeight="1" x14ac:dyDescent="0.25">
      <c r="A19" s="37" t="s">
        <v>74</v>
      </c>
      <c r="B19" s="38"/>
      <c r="C19" s="42">
        <v>2.37</v>
      </c>
      <c r="D19" s="45">
        <f>D18-D20</f>
        <v>-30.347999999999999</v>
      </c>
      <c r="E19" s="42">
        <f t="shared" ref="E19:F19" si="11">E17*10%</f>
        <v>2.9932000000000003</v>
      </c>
      <c r="F19" s="42">
        <f t="shared" si="11"/>
        <v>2.9913000000000003</v>
      </c>
      <c r="G19" s="42">
        <f t="shared" ref="G19" si="12">G17*10%</f>
        <v>2.9913000000000003</v>
      </c>
      <c r="H19" s="45">
        <f t="shared" si="4"/>
        <v>-30.349899999999998</v>
      </c>
    </row>
    <row r="20" spans="1:8" ht="12.75" customHeight="1" x14ac:dyDescent="0.25">
      <c r="A20" s="109" t="s">
        <v>75</v>
      </c>
      <c r="B20" s="110"/>
      <c r="C20" s="42">
        <v>0.24</v>
      </c>
      <c r="D20" s="45">
        <f>D18*10%</f>
        <v>-3.3719999999999999</v>
      </c>
      <c r="E20" s="42">
        <f t="shared" ref="E20:F20" si="13">E18*10%</f>
        <v>20.562000000000001</v>
      </c>
      <c r="F20" s="42">
        <f t="shared" si="13"/>
        <v>20.548000000000002</v>
      </c>
      <c r="G20" s="42">
        <f t="shared" ref="G20" si="14">G18*10%</f>
        <v>20.548000000000002</v>
      </c>
      <c r="H20" s="45">
        <f t="shared" si="4"/>
        <v>-3.3859999999999992</v>
      </c>
    </row>
    <row r="21" spans="1:8" x14ac:dyDescent="0.25">
      <c r="A21" s="126" t="s">
        <v>57</v>
      </c>
      <c r="B21" s="127"/>
      <c r="C21" s="43">
        <v>1.1100000000000001</v>
      </c>
      <c r="D21" s="45">
        <v>-15.81</v>
      </c>
      <c r="E21" s="42">
        <v>96.3</v>
      </c>
      <c r="F21" s="42">
        <v>96.24</v>
      </c>
      <c r="G21" s="42">
        <v>96.24</v>
      </c>
      <c r="H21" s="45">
        <f t="shared" si="4"/>
        <v>-15.870000000000003</v>
      </c>
    </row>
    <row r="22" spans="1:8" ht="14.25" customHeight="1" x14ac:dyDescent="0.25">
      <c r="A22" s="37" t="s">
        <v>74</v>
      </c>
      <c r="B22" s="38"/>
      <c r="C22" s="42">
        <v>1</v>
      </c>
      <c r="D22" s="45">
        <f>D21-D23</f>
        <v>-14.229000000000001</v>
      </c>
      <c r="E22" s="42">
        <f t="shared" ref="E22:F22" si="15">E20*10%</f>
        <v>2.0562</v>
      </c>
      <c r="F22" s="42">
        <f t="shared" si="15"/>
        <v>2.0548000000000002</v>
      </c>
      <c r="G22" s="42">
        <f t="shared" ref="G22" si="16">G20*10%</f>
        <v>2.0548000000000002</v>
      </c>
      <c r="H22" s="45">
        <f t="shared" si="4"/>
        <v>-14.230400000000001</v>
      </c>
    </row>
    <row r="23" spans="1:8" ht="14.25" customHeight="1" x14ac:dyDescent="0.25">
      <c r="A23" s="109" t="s">
        <v>75</v>
      </c>
      <c r="B23" s="110"/>
      <c r="C23" s="42">
        <v>0.11</v>
      </c>
      <c r="D23" s="45">
        <f>D21*10%</f>
        <v>-1.5810000000000002</v>
      </c>
      <c r="E23" s="42">
        <f t="shared" ref="E23:F23" si="17">E21*10%</f>
        <v>9.6300000000000008</v>
      </c>
      <c r="F23" s="42">
        <f t="shared" si="17"/>
        <v>9.6240000000000006</v>
      </c>
      <c r="G23" s="42">
        <f t="shared" ref="G23" si="18">G21*10%</f>
        <v>9.6240000000000006</v>
      </c>
      <c r="H23" s="45">
        <f t="shared" si="4"/>
        <v>-1.5870000000000004</v>
      </c>
    </row>
    <row r="24" spans="1:8" ht="14.25" customHeight="1" x14ac:dyDescent="0.25">
      <c r="A24" s="10" t="s">
        <v>46</v>
      </c>
      <c r="B24" s="39"/>
      <c r="C24" s="43">
        <v>4.3600000000000003</v>
      </c>
      <c r="D24" s="45">
        <v>-50.72</v>
      </c>
      <c r="E24" s="42">
        <v>375.66</v>
      </c>
      <c r="F24" s="42">
        <v>370.47</v>
      </c>
      <c r="G24" s="42">
        <v>370.47</v>
      </c>
      <c r="H24" s="45">
        <f t="shared" si="4"/>
        <v>-55.91</v>
      </c>
    </row>
    <row r="25" spans="1:8" ht="14.25" customHeight="1" x14ac:dyDescent="0.25">
      <c r="A25" s="37" t="s">
        <v>74</v>
      </c>
      <c r="B25" s="38"/>
      <c r="C25" s="42">
        <v>3.92</v>
      </c>
      <c r="D25" s="45">
        <f>D24-D26</f>
        <v>-45.647999999999996</v>
      </c>
      <c r="E25" s="42">
        <f t="shared" ref="E25:F25" si="19">E23*10%</f>
        <v>0.96300000000000008</v>
      </c>
      <c r="F25" s="42">
        <f t="shared" si="19"/>
        <v>0.96240000000000014</v>
      </c>
      <c r="G25" s="42">
        <f t="shared" ref="G25" si="20">G23*10%</f>
        <v>0.96240000000000014</v>
      </c>
      <c r="H25" s="45">
        <f t="shared" si="4"/>
        <v>-45.648599999999995</v>
      </c>
    </row>
    <row r="26" spans="1:8" x14ac:dyDescent="0.25">
      <c r="A26" s="109" t="s">
        <v>75</v>
      </c>
      <c r="B26" s="110"/>
      <c r="C26" s="42">
        <v>0.44</v>
      </c>
      <c r="D26" s="45">
        <f>D24*10%</f>
        <v>-5.0720000000000001</v>
      </c>
      <c r="E26" s="42">
        <f t="shared" ref="E26:F26" si="21">E24*10%</f>
        <v>37.566000000000003</v>
      </c>
      <c r="F26" s="42">
        <f t="shared" si="21"/>
        <v>37.047000000000004</v>
      </c>
      <c r="G26" s="42">
        <f t="shared" ref="G26" si="22">G24*10%</f>
        <v>37.047000000000004</v>
      </c>
      <c r="H26" s="45">
        <f t="shared" si="4"/>
        <v>-5.5909999999999984</v>
      </c>
    </row>
    <row r="27" spans="1:8" ht="14.25" customHeight="1" x14ac:dyDescent="0.25">
      <c r="A27" s="113" t="s">
        <v>47</v>
      </c>
      <c r="B27" s="114"/>
      <c r="C27" s="117">
        <v>4.1900000000000004</v>
      </c>
      <c r="D27" s="119">
        <v>-55.91</v>
      </c>
      <c r="E27" s="111">
        <v>344.18</v>
      </c>
      <c r="F27" s="111">
        <v>343.41</v>
      </c>
      <c r="G27" s="111">
        <v>343.41</v>
      </c>
      <c r="H27" s="45">
        <f t="shared" si="4"/>
        <v>-56.679999999999978</v>
      </c>
    </row>
    <row r="28" spans="1:8" ht="0.75" hidden="1" customHeight="1" x14ac:dyDescent="0.25">
      <c r="A28" s="115"/>
      <c r="B28" s="116"/>
      <c r="C28" s="118"/>
      <c r="D28" s="120"/>
      <c r="E28" s="112"/>
      <c r="F28" s="112"/>
      <c r="G28" s="112"/>
      <c r="H28" s="45">
        <f t="shared" si="4"/>
        <v>0</v>
      </c>
    </row>
    <row r="29" spans="1:8" x14ac:dyDescent="0.25">
      <c r="A29" s="37" t="s">
        <v>74</v>
      </c>
      <c r="B29" s="38"/>
      <c r="C29" s="42">
        <f>C27-C30</f>
        <v>3.7710000000000004</v>
      </c>
      <c r="D29" s="45">
        <f>D27-D30</f>
        <v>-50.318999999999996</v>
      </c>
      <c r="E29" s="42">
        <f>E27-E30</f>
        <v>309.76</v>
      </c>
      <c r="F29" s="42">
        <f>F27-F30</f>
        <v>309.07000000000005</v>
      </c>
      <c r="G29" s="42">
        <f>G27-G30</f>
        <v>309.07000000000005</v>
      </c>
      <c r="H29" s="45">
        <f t="shared" si="4"/>
        <v>-51.008999999999936</v>
      </c>
    </row>
    <row r="30" spans="1:8" x14ac:dyDescent="0.25">
      <c r="A30" s="109" t="s">
        <v>75</v>
      </c>
      <c r="B30" s="110"/>
      <c r="C30" s="42">
        <f>C27*10%</f>
        <v>0.41900000000000004</v>
      </c>
      <c r="D30" s="45">
        <f>D27*10%</f>
        <v>-5.5910000000000002</v>
      </c>
      <c r="E30" s="42">
        <v>34.42</v>
      </c>
      <c r="F30" s="42">
        <v>34.340000000000003</v>
      </c>
      <c r="G30" s="42">
        <v>34.340000000000003</v>
      </c>
      <c r="H30" s="45">
        <f t="shared" si="4"/>
        <v>-5.6709999999999985</v>
      </c>
    </row>
    <row r="31" spans="1:8" ht="14.25" customHeight="1" x14ac:dyDescent="0.25">
      <c r="A31" s="69"/>
      <c r="B31" s="67"/>
      <c r="C31" s="42"/>
      <c r="D31" s="45"/>
      <c r="E31" s="42"/>
      <c r="F31" s="42"/>
      <c r="G31" s="66"/>
      <c r="H31" s="45"/>
    </row>
    <row r="32" spans="1:8" s="4" customFormat="1" ht="14.25" customHeight="1" x14ac:dyDescent="0.25">
      <c r="A32" s="121" t="s">
        <v>48</v>
      </c>
      <c r="B32" s="122"/>
      <c r="C32" s="43">
        <v>7.8</v>
      </c>
      <c r="D32" s="53">
        <v>-98.41</v>
      </c>
      <c r="E32" s="43">
        <v>667.81</v>
      </c>
      <c r="F32" s="43">
        <v>667.28</v>
      </c>
      <c r="G32" s="59">
        <f>G33+G34</f>
        <v>414.66</v>
      </c>
      <c r="H32" s="61">
        <f>F32-E32-G32+D32+F32</f>
        <v>153.67999999999995</v>
      </c>
    </row>
    <row r="33" spans="1:10" ht="13.5" customHeight="1" x14ac:dyDescent="0.25">
      <c r="A33" s="37" t="s">
        <v>77</v>
      </c>
      <c r="B33" s="38"/>
      <c r="C33" s="42">
        <v>7.02</v>
      </c>
      <c r="D33" s="7">
        <v>-97.88</v>
      </c>
      <c r="E33" s="42">
        <f>E32-E34</f>
        <v>601.029</v>
      </c>
      <c r="F33" s="42">
        <f>F32-F34</f>
        <v>600.55200000000002</v>
      </c>
      <c r="G33" s="58">
        <v>347.93</v>
      </c>
      <c r="H33" s="61">
        <f t="shared" ref="H33:H34" si="23">F33-E33-G33+D33+F33</f>
        <v>154.26500000000004</v>
      </c>
    </row>
    <row r="34" spans="1:10" ht="12.75" customHeight="1" x14ac:dyDescent="0.25">
      <c r="A34" s="109" t="s">
        <v>75</v>
      </c>
      <c r="B34" s="110"/>
      <c r="C34" s="42">
        <v>0.78</v>
      </c>
      <c r="D34" s="7">
        <v>-0.53</v>
      </c>
      <c r="E34" s="42">
        <f t="shared" ref="E34:F34" si="24">E32*10%</f>
        <v>66.780999999999992</v>
      </c>
      <c r="F34" s="42">
        <f t="shared" si="24"/>
        <v>66.727999999999994</v>
      </c>
      <c r="G34" s="42">
        <v>66.73</v>
      </c>
      <c r="H34" s="61">
        <f t="shared" si="23"/>
        <v>-0.58500000000000796</v>
      </c>
    </row>
    <row r="35" spans="1:10" ht="12.75" customHeight="1" x14ac:dyDescent="0.25">
      <c r="A35" s="90"/>
      <c r="B35" s="91"/>
      <c r="C35" s="42"/>
      <c r="D35" s="7"/>
      <c r="E35" s="42"/>
      <c r="F35" s="42"/>
      <c r="G35" s="42"/>
      <c r="H35" s="61"/>
    </row>
    <row r="36" spans="1:10" ht="12.75" customHeight="1" x14ac:dyDescent="0.25">
      <c r="A36" s="137" t="s">
        <v>128</v>
      </c>
      <c r="B36" s="138"/>
      <c r="C36" s="43"/>
      <c r="D36" s="53">
        <v>-15.08</v>
      </c>
      <c r="E36" s="43">
        <f>E38+E39+E40+E41</f>
        <v>196.58</v>
      </c>
      <c r="F36" s="43">
        <f>F38+F39+F40+F41</f>
        <v>191.24</v>
      </c>
      <c r="G36" s="43">
        <v>191.24</v>
      </c>
      <c r="H36" s="61">
        <f>F36-E36-G36+D36+F36</f>
        <v>-20.420000000000016</v>
      </c>
    </row>
    <row r="37" spans="1:10" ht="12.75" customHeight="1" x14ac:dyDescent="0.25">
      <c r="A37" s="37" t="s">
        <v>129</v>
      </c>
      <c r="B37" s="88"/>
      <c r="C37" s="42"/>
      <c r="D37" s="7"/>
      <c r="E37" s="42"/>
      <c r="F37" s="42"/>
      <c r="G37" s="42"/>
      <c r="H37" s="61"/>
    </row>
    <row r="38" spans="1:10" ht="12.75" customHeight="1" x14ac:dyDescent="0.25">
      <c r="A38" s="169" t="s">
        <v>130</v>
      </c>
      <c r="B38" s="143"/>
      <c r="C38" s="42"/>
      <c r="D38" s="7">
        <v>-0.81</v>
      </c>
      <c r="E38" s="42">
        <v>9.2899999999999991</v>
      </c>
      <c r="F38" s="42">
        <v>9.17</v>
      </c>
      <c r="G38" s="42">
        <v>9.17</v>
      </c>
      <c r="H38" s="61">
        <f t="shared" ref="H38:H41" si="25">F38-E38</f>
        <v>-0.11999999999999922</v>
      </c>
    </row>
    <row r="39" spans="1:10" ht="12.75" customHeight="1" x14ac:dyDescent="0.25">
      <c r="A39" s="169" t="s">
        <v>132</v>
      </c>
      <c r="B39" s="143"/>
      <c r="C39" s="42"/>
      <c r="D39" s="7">
        <v>-4.9800000000000004</v>
      </c>
      <c r="E39" s="42">
        <v>46.61</v>
      </c>
      <c r="F39" s="42">
        <v>46.35</v>
      </c>
      <c r="G39" s="42">
        <v>46.35</v>
      </c>
      <c r="H39" s="61">
        <f t="shared" si="25"/>
        <v>-0.25999999999999801</v>
      </c>
    </row>
    <row r="40" spans="1:10" ht="12.75" customHeight="1" x14ac:dyDescent="0.25">
      <c r="A40" s="169" t="s">
        <v>133</v>
      </c>
      <c r="B40" s="143"/>
      <c r="C40" s="42"/>
      <c r="D40" s="7">
        <v>-8.74</v>
      </c>
      <c r="E40" s="42">
        <v>131.86000000000001</v>
      </c>
      <c r="F40" s="42">
        <v>127.12</v>
      </c>
      <c r="G40" s="42">
        <v>127.12</v>
      </c>
      <c r="H40" s="61">
        <f t="shared" si="25"/>
        <v>-4.7400000000000091</v>
      </c>
    </row>
    <row r="41" spans="1:10" ht="12.75" customHeight="1" x14ac:dyDescent="0.25">
      <c r="A41" s="169" t="s">
        <v>131</v>
      </c>
      <c r="B41" s="143"/>
      <c r="C41" s="42"/>
      <c r="D41" s="7">
        <v>-0.55000000000000004</v>
      </c>
      <c r="E41" s="42">
        <v>8.82</v>
      </c>
      <c r="F41" s="42">
        <v>8.6</v>
      </c>
      <c r="G41" s="42">
        <v>8.6</v>
      </c>
      <c r="H41" s="61">
        <f t="shared" si="25"/>
        <v>-0.22000000000000064</v>
      </c>
    </row>
    <row r="42" spans="1:10" ht="12.75" customHeight="1" x14ac:dyDescent="0.25">
      <c r="A42" s="77" t="s">
        <v>119</v>
      </c>
      <c r="B42" s="68"/>
      <c r="C42" s="42"/>
      <c r="D42" s="7"/>
      <c r="E42" s="43">
        <f>E8+E32+E36</f>
        <v>2675.65</v>
      </c>
      <c r="F42" s="43">
        <f>F8+F32+F36</f>
        <v>2662.9799999999996</v>
      </c>
      <c r="G42" s="43">
        <f>G8+G32+G36</f>
        <v>2410.3599999999997</v>
      </c>
      <c r="H42" s="61"/>
    </row>
    <row r="43" spans="1:10" ht="12.75" customHeight="1" x14ac:dyDescent="0.25">
      <c r="A43" s="77" t="s">
        <v>121</v>
      </c>
      <c r="B43" s="68"/>
      <c r="C43" s="42"/>
      <c r="D43" s="7"/>
      <c r="E43" s="42"/>
      <c r="F43" s="42"/>
      <c r="G43" s="66"/>
      <c r="H43" s="61"/>
    </row>
    <row r="44" spans="1:10" s="4" customFormat="1" ht="12.75" customHeight="1" x14ac:dyDescent="0.25">
      <c r="A44" s="170" t="s">
        <v>124</v>
      </c>
      <c r="B44" s="171"/>
      <c r="C44" s="43"/>
      <c r="D44" s="53">
        <v>-1</v>
      </c>
      <c r="E44" s="43">
        <v>0</v>
      </c>
      <c r="F44" s="43">
        <v>0.38</v>
      </c>
      <c r="G44" s="60">
        <v>0.38</v>
      </c>
      <c r="H44" s="61">
        <f>F44-E44-G44+D44+F44</f>
        <v>-0.62</v>
      </c>
      <c r="J44" s="78"/>
    </row>
    <row r="45" spans="1:10" ht="0.75" hidden="1" customHeight="1" x14ac:dyDescent="0.25">
      <c r="A45" s="148" t="s">
        <v>125</v>
      </c>
      <c r="B45" s="149"/>
      <c r="C45" s="157"/>
      <c r="D45" s="154">
        <v>154.24</v>
      </c>
      <c r="E45" s="157">
        <v>25.55</v>
      </c>
      <c r="F45" s="157">
        <v>25.55</v>
      </c>
      <c r="G45" s="160">
        <v>4.34</v>
      </c>
      <c r="H45" s="157">
        <f>D45+F45-G49</f>
        <v>175.45000000000002</v>
      </c>
    </row>
    <row r="46" spans="1:10" ht="7.5" customHeight="1" x14ac:dyDescent="0.25">
      <c r="A46" s="150"/>
      <c r="B46" s="151"/>
      <c r="C46" s="158"/>
      <c r="D46" s="155"/>
      <c r="E46" s="158"/>
      <c r="F46" s="158"/>
      <c r="G46" s="161"/>
      <c r="H46" s="155"/>
    </row>
    <row r="47" spans="1:10" ht="6.75" customHeight="1" x14ac:dyDescent="0.25">
      <c r="A47" s="150"/>
      <c r="B47" s="151"/>
      <c r="C47" s="158"/>
      <c r="D47" s="155"/>
      <c r="E47" s="158"/>
      <c r="F47" s="158"/>
      <c r="G47" s="161"/>
      <c r="H47" s="155"/>
    </row>
    <row r="48" spans="1:10" ht="8.25" customHeight="1" x14ac:dyDescent="0.25">
      <c r="A48" s="152"/>
      <c r="B48" s="153"/>
      <c r="C48" s="159"/>
      <c r="D48" s="156"/>
      <c r="E48" s="159"/>
      <c r="F48" s="159"/>
      <c r="G48" s="162"/>
      <c r="H48" s="156"/>
    </row>
    <row r="49" spans="1:10" ht="8.25" customHeight="1" x14ac:dyDescent="0.25">
      <c r="A49" s="113" t="s">
        <v>58</v>
      </c>
      <c r="B49" s="114"/>
      <c r="C49" s="144"/>
      <c r="D49" s="167">
        <v>-1.42</v>
      </c>
      <c r="E49" s="144">
        <f>E45*17%</f>
        <v>4.3435000000000006</v>
      </c>
      <c r="F49" s="144">
        <v>4.34</v>
      </c>
      <c r="G49" s="146">
        <v>4.34</v>
      </c>
      <c r="H49" s="135">
        <f>F49-E49+D49+F49-G49</f>
        <v>-1.4235000000000007</v>
      </c>
    </row>
    <row r="50" spans="1:10" ht="4.5" customHeight="1" x14ac:dyDescent="0.25">
      <c r="A50" s="115"/>
      <c r="B50" s="116"/>
      <c r="C50" s="145"/>
      <c r="D50" s="168"/>
      <c r="E50" s="145"/>
      <c r="F50" s="145"/>
      <c r="G50" s="147"/>
      <c r="H50" s="136"/>
    </row>
    <row r="51" spans="1:10" s="4" customFormat="1" ht="18" customHeight="1" x14ac:dyDescent="0.25">
      <c r="A51" s="54" t="s">
        <v>126</v>
      </c>
      <c r="B51" s="55"/>
      <c r="C51" s="43">
        <v>150</v>
      </c>
      <c r="D51" s="53">
        <v>10.44</v>
      </c>
      <c r="E51" s="43">
        <v>0</v>
      </c>
      <c r="F51" s="43">
        <v>0</v>
      </c>
      <c r="G51" s="59">
        <v>0</v>
      </c>
      <c r="H51" s="43">
        <v>10.44</v>
      </c>
    </row>
    <row r="52" spans="1:10" s="4" customFormat="1" ht="18" customHeight="1" x14ac:dyDescent="0.25">
      <c r="A52" s="142" t="s">
        <v>134</v>
      </c>
      <c r="B52" s="143"/>
      <c r="C52" s="43"/>
      <c r="D52" s="53">
        <v>-2.78</v>
      </c>
      <c r="E52" s="43">
        <v>64.25</v>
      </c>
      <c r="F52" s="43">
        <v>61.76</v>
      </c>
      <c r="G52" s="59">
        <v>61.76</v>
      </c>
      <c r="H52" s="61">
        <f>F52-E52-G52+D52+F52</f>
        <v>-5.2700000000000031</v>
      </c>
    </row>
    <row r="53" spans="1:10" ht="14.25" customHeight="1" x14ac:dyDescent="0.25">
      <c r="A53" s="137" t="s">
        <v>119</v>
      </c>
      <c r="B53" s="138"/>
      <c r="C53" s="7"/>
      <c r="D53" s="7"/>
      <c r="E53" s="43">
        <f>E42+E45+E52</f>
        <v>2765.4500000000003</v>
      </c>
      <c r="F53" s="43">
        <f>+F42+F44+F45+F52</f>
        <v>2750.67</v>
      </c>
      <c r="G53" s="43">
        <f>+G42+G44+G45+G52</f>
        <v>2476.84</v>
      </c>
      <c r="H53" s="7"/>
    </row>
    <row r="54" spans="1:10" ht="17.25" customHeight="1" x14ac:dyDescent="0.25">
      <c r="A54" s="165" t="s">
        <v>120</v>
      </c>
      <c r="B54" s="166"/>
      <c r="C54" s="79"/>
      <c r="D54" s="79">
        <v>-235.63</v>
      </c>
      <c r="E54" s="80"/>
      <c r="F54" s="80"/>
      <c r="G54" s="79"/>
      <c r="H54" s="81">
        <f>F53-E53+D54+F53-G53</f>
        <v>23.419999999999618</v>
      </c>
    </row>
    <row r="55" spans="1:10" ht="23.25" customHeight="1" x14ac:dyDescent="0.25">
      <c r="A55" s="165" t="s">
        <v>141</v>
      </c>
      <c r="B55" s="165"/>
      <c r="C55" s="82"/>
      <c r="D55" s="82"/>
      <c r="E55" s="83"/>
      <c r="F55" s="84"/>
      <c r="G55" s="84"/>
      <c r="H55" s="83">
        <f>H56+H57</f>
        <v>23.419999999999732</v>
      </c>
      <c r="I55" s="89"/>
    </row>
    <row r="56" spans="1:10" ht="21.75" customHeight="1" x14ac:dyDescent="0.25">
      <c r="A56" s="85" t="s">
        <v>117</v>
      </c>
      <c r="B56" s="85"/>
      <c r="C56" s="82"/>
      <c r="D56" s="82"/>
      <c r="E56" s="83"/>
      <c r="F56" s="84"/>
      <c r="G56" s="84"/>
      <c r="H56" s="83">
        <f>H45+H51</f>
        <v>185.89000000000001</v>
      </c>
    </row>
    <row r="57" spans="1:10" ht="22.5" customHeight="1" x14ac:dyDescent="0.25">
      <c r="A57" s="86" t="s">
        <v>118</v>
      </c>
      <c r="B57" s="87"/>
      <c r="C57" s="82"/>
      <c r="D57" s="82"/>
      <c r="E57" s="83"/>
      <c r="F57" s="84"/>
      <c r="G57" s="84"/>
      <c r="H57" s="83">
        <f>H8+H32+H36+H44+H52</f>
        <v>-162.47000000000028</v>
      </c>
    </row>
    <row r="58" spans="1:10" ht="14.25" customHeight="1" x14ac:dyDescent="0.25">
      <c r="A58" s="74"/>
      <c r="B58" s="74"/>
      <c r="C58" s="75"/>
      <c r="D58" s="27"/>
      <c r="E58" s="75"/>
      <c r="F58" s="75"/>
      <c r="G58" s="75"/>
      <c r="H58" s="27"/>
    </row>
    <row r="59" spans="1:10" ht="14.25" customHeight="1" x14ac:dyDescent="0.25"/>
    <row r="60" spans="1:10" x14ac:dyDescent="0.25">
      <c r="A60" s="20" t="s">
        <v>142</v>
      </c>
      <c r="D60" s="22"/>
      <c r="E60" s="22"/>
      <c r="F60" s="22"/>
      <c r="G60" s="22"/>
    </row>
    <row r="61" spans="1:10" x14ac:dyDescent="0.25">
      <c r="A61" s="134" t="s">
        <v>60</v>
      </c>
      <c r="B61" s="110"/>
      <c r="C61" s="110"/>
      <c r="D61" s="99"/>
      <c r="E61" s="30" t="s">
        <v>61</v>
      </c>
      <c r="F61" s="30" t="s">
        <v>62</v>
      </c>
      <c r="G61" s="30" t="s">
        <v>122</v>
      </c>
      <c r="H61" s="6" t="s">
        <v>123</v>
      </c>
    </row>
    <row r="62" spans="1:10" x14ac:dyDescent="0.25">
      <c r="A62" s="163" t="s">
        <v>143</v>
      </c>
      <c r="B62" s="164"/>
      <c r="C62" s="164"/>
      <c r="D62" s="143"/>
      <c r="E62" s="31">
        <v>43374</v>
      </c>
      <c r="F62" s="30" t="s">
        <v>144</v>
      </c>
      <c r="G62" s="32">
        <v>10.8</v>
      </c>
      <c r="H62" s="6" t="s">
        <v>135</v>
      </c>
      <c r="J62" s="62"/>
    </row>
    <row r="63" spans="1:10" x14ac:dyDescent="0.25">
      <c r="A63" s="163" t="s">
        <v>145</v>
      </c>
      <c r="B63" s="164"/>
      <c r="C63" s="164"/>
      <c r="D63" s="143"/>
      <c r="E63" s="31">
        <v>43374</v>
      </c>
      <c r="F63" s="30" t="s">
        <v>146</v>
      </c>
      <c r="G63" s="32">
        <v>334.69</v>
      </c>
      <c r="H63" s="6" t="s">
        <v>135</v>
      </c>
      <c r="J63" s="62"/>
    </row>
    <row r="64" spans="1:10" ht="15" customHeight="1" x14ac:dyDescent="0.25">
      <c r="A64" s="139" t="s">
        <v>110</v>
      </c>
      <c r="B64" s="140"/>
      <c r="C64" s="140"/>
      <c r="D64" s="141"/>
      <c r="E64" s="31">
        <v>43191</v>
      </c>
      <c r="F64" s="30" t="s">
        <v>147</v>
      </c>
      <c r="G64" s="32">
        <v>2.44</v>
      </c>
      <c r="H64" s="6" t="s">
        <v>148</v>
      </c>
    </row>
    <row r="65" spans="1:10" ht="13.5" customHeight="1" x14ac:dyDescent="0.25">
      <c r="A65" s="139"/>
      <c r="B65" s="140"/>
      <c r="C65" s="140"/>
      <c r="D65" s="141"/>
      <c r="E65" s="31"/>
      <c r="F65" s="30"/>
      <c r="G65" s="32"/>
      <c r="H65" s="6"/>
      <c r="J65" s="62"/>
    </row>
    <row r="66" spans="1:10" x14ac:dyDescent="0.25">
      <c r="A66" s="133" t="s">
        <v>7</v>
      </c>
      <c r="B66" s="124"/>
      <c r="C66" s="124"/>
      <c r="D66" s="125"/>
      <c r="E66" s="31"/>
      <c r="F66" s="30"/>
      <c r="G66" s="32">
        <f>SUM(G62:G65)</f>
        <v>347.93</v>
      </c>
      <c r="H66" s="6"/>
    </row>
    <row r="67" spans="1:10" x14ac:dyDescent="0.25">
      <c r="A67" s="20" t="s">
        <v>49</v>
      </c>
      <c r="D67" s="22"/>
      <c r="E67" s="22"/>
      <c r="F67" s="22"/>
      <c r="G67" s="22"/>
    </row>
    <row r="68" spans="1:10" x14ac:dyDescent="0.25">
      <c r="A68" s="20" t="s">
        <v>50</v>
      </c>
      <c r="D68" s="22"/>
      <c r="E68" s="22"/>
      <c r="F68" s="22"/>
      <c r="G68" s="22"/>
    </row>
    <row r="69" spans="1:10" ht="23.25" customHeight="1" x14ac:dyDescent="0.25">
      <c r="A69" s="134" t="s">
        <v>64</v>
      </c>
      <c r="B69" s="110"/>
      <c r="C69" s="110"/>
      <c r="D69" s="110"/>
      <c r="E69" s="99"/>
      <c r="F69" s="34" t="s">
        <v>62</v>
      </c>
      <c r="G69" s="33" t="s">
        <v>63</v>
      </c>
    </row>
    <row r="70" spans="1:10" x14ac:dyDescent="0.25">
      <c r="A70" s="133" t="s">
        <v>65</v>
      </c>
      <c r="B70" s="124"/>
      <c r="C70" s="124"/>
      <c r="D70" s="124"/>
      <c r="E70" s="125"/>
      <c r="F70" s="30">
        <v>2</v>
      </c>
      <c r="G70" s="30">
        <v>401.27</v>
      </c>
    </row>
    <row r="71" spans="1:10" x14ac:dyDescent="0.25">
      <c r="A71" s="22"/>
      <c r="D71" s="22"/>
      <c r="E71" s="22"/>
      <c r="F71" s="22"/>
      <c r="G71" s="22"/>
    </row>
    <row r="73" spans="1:10" x14ac:dyDescent="0.25">
      <c r="A73" s="20" t="s">
        <v>111</v>
      </c>
      <c r="E73" s="35"/>
      <c r="F73" s="63"/>
      <c r="G73" s="35"/>
    </row>
    <row r="74" spans="1:10" x14ac:dyDescent="0.25">
      <c r="A74" s="20" t="s">
        <v>149</v>
      </c>
      <c r="B74" s="64"/>
      <c r="C74" s="65"/>
      <c r="D74" s="20"/>
      <c r="E74" s="35"/>
      <c r="F74" s="63"/>
      <c r="G74" s="35"/>
    </row>
    <row r="75" spans="1:10" ht="60" customHeight="1" x14ac:dyDescent="0.25">
      <c r="A75" s="130" t="s">
        <v>136</v>
      </c>
      <c r="B75" s="131"/>
      <c r="C75" s="131"/>
      <c r="D75" s="131"/>
      <c r="E75" s="131"/>
      <c r="F75" s="131"/>
      <c r="G75" s="131"/>
      <c r="H75" s="132"/>
    </row>
    <row r="76" spans="1:10" ht="12" customHeight="1" x14ac:dyDescent="0.25"/>
    <row r="77" spans="1:10" x14ac:dyDescent="0.25">
      <c r="A77" s="20" t="s">
        <v>80</v>
      </c>
      <c r="B77" s="64"/>
      <c r="C77" s="65"/>
      <c r="D77" s="20"/>
      <c r="E77" s="20" t="s">
        <v>81</v>
      </c>
      <c r="F77" s="20"/>
    </row>
    <row r="78" spans="1:10" x14ac:dyDescent="0.25">
      <c r="A78" s="20" t="s">
        <v>82</v>
      </c>
      <c r="B78" s="64"/>
      <c r="C78" s="65"/>
      <c r="D78" s="20"/>
      <c r="E78" s="20"/>
      <c r="F78" s="20"/>
    </row>
    <row r="79" spans="1:10" x14ac:dyDescent="0.25">
      <c r="A79" s="20" t="s">
        <v>83</v>
      </c>
      <c r="B79" s="64"/>
      <c r="C79" s="65"/>
      <c r="D79" s="20"/>
      <c r="E79" s="20"/>
      <c r="F79" s="20"/>
    </row>
    <row r="81" spans="1:4" x14ac:dyDescent="0.25">
      <c r="A81" s="18" t="s">
        <v>84</v>
      </c>
      <c r="D81" s="18"/>
    </row>
    <row r="82" spans="1:4" x14ac:dyDescent="0.25">
      <c r="A82" s="18" t="s">
        <v>85</v>
      </c>
      <c r="C82" s="44" t="s">
        <v>25</v>
      </c>
      <c r="D82" s="18"/>
    </row>
    <row r="83" spans="1:4" x14ac:dyDescent="0.25">
      <c r="A83" s="18" t="s">
        <v>86</v>
      </c>
      <c r="C83" s="44" t="s">
        <v>87</v>
      </c>
      <c r="D83" s="18"/>
    </row>
    <row r="84" spans="1:4" x14ac:dyDescent="0.25">
      <c r="A84" s="18" t="s">
        <v>88</v>
      </c>
      <c r="C84" s="44" t="s">
        <v>89</v>
      </c>
      <c r="D84" s="18"/>
    </row>
    <row r="85" spans="1:4" x14ac:dyDescent="0.25">
      <c r="A85" s="18"/>
      <c r="D85" s="18"/>
    </row>
  </sheetData>
  <mergeCells count="57">
    <mergeCell ref="A30:B30"/>
    <mergeCell ref="A32:B32"/>
    <mergeCell ref="A61:D61"/>
    <mergeCell ref="A62:D62"/>
    <mergeCell ref="A63:D63"/>
    <mergeCell ref="A34:B34"/>
    <mergeCell ref="A54:B54"/>
    <mergeCell ref="A55:B55"/>
    <mergeCell ref="D49:D50"/>
    <mergeCell ref="A36:B36"/>
    <mergeCell ref="A38:B38"/>
    <mergeCell ref="A39:B39"/>
    <mergeCell ref="A40:B40"/>
    <mergeCell ref="A41:B41"/>
    <mergeCell ref="A44:B44"/>
    <mergeCell ref="C45:C48"/>
    <mergeCell ref="A45:B48"/>
    <mergeCell ref="D45:D48"/>
    <mergeCell ref="H45:H48"/>
    <mergeCell ref="F49:F50"/>
    <mergeCell ref="E45:E48"/>
    <mergeCell ref="F45:F48"/>
    <mergeCell ref="G45:G48"/>
    <mergeCell ref="A75:H75"/>
    <mergeCell ref="A66:D66"/>
    <mergeCell ref="A69:E69"/>
    <mergeCell ref="A70:E70"/>
    <mergeCell ref="H49:H50"/>
    <mergeCell ref="A53:B53"/>
    <mergeCell ref="A65:D65"/>
    <mergeCell ref="A52:B52"/>
    <mergeCell ref="A64:D64"/>
    <mergeCell ref="A49:B50"/>
    <mergeCell ref="C49:C50"/>
    <mergeCell ref="G49:G50"/>
    <mergeCell ref="E49:E50"/>
    <mergeCell ref="A14:B14"/>
    <mergeCell ref="A15:B15"/>
    <mergeCell ref="A17:B17"/>
    <mergeCell ref="A18:B18"/>
    <mergeCell ref="A21:B21"/>
    <mergeCell ref="A20:B20"/>
    <mergeCell ref="A3:B3"/>
    <mergeCell ref="A8:B8"/>
    <mergeCell ref="A10:B10"/>
    <mergeCell ref="A11:H11"/>
    <mergeCell ref="A12:B12"/>
    <mergeCell ref="A4:B4"/>
    <mergeCell ref="A7:H7"/>
    <mergeCell ref="A23:B23"/>
    <mergeCell ref="G27:G28"/>
    <mergeCell ref="A26:B26"/>
    <mergeCell ref="A27:B28"/>
    <mergeCell ref="C27:C28"/>
    <mergeCell ref="D27:D28"/>
    <mergeCell ref="E27:E28"/>
    <mergeCell ref="F27:F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2019-02-06T01:11:58Z</cp:lastPrinted>
  <dcterms:created xsi:type="dcterms:W3CDTF">2013-02-18T04:38:06Z</dcterms:created>
  <dcterms:modified xsi:type="dcterms:W3CDTF">2019-02-13T00:49:17Z</dcterms:modified>
</cp:coreProperties>
</file>