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8" l="1"/>
  <c r="G59" i="8"/>
  <c r="F33" i="8"/>
  <c r="F32" i="8"/>
  <c r="E33" i="8"/>
  <c r="E32" i="8"/>
  <c r="H32" i="8"/>
  <c r="G44" i="8"/>
  <c r="G43" i="8"/>
  <c r="H43" i="8"/>
  <c r="H49" i="8"/>
  <c r="F8" i="8"/>
  <c r="E8" i="8"/>
  <c r="H8" i="8"/>
  <c r="G33" i="8"/>
  <c r="H33" i="8"/>
  <c r="F35" i="8"/>
  <c r="E35" i="8"/>
  <c r="G37" i="8"/>
  <c r="G38" i="8"/>
  <c r="G39" i="8"/>
  <c r="G40" i="8"/>
  <c r="G35" i="8"/>
  <c r="H35" i="8"/>
  <c r="G45" i="8"/>
  <c r="H45" i="8"/>
  <c r="H50" i="8"/>
  <c r="G12" i="8"/>
  <c r="G15" i="8"/>
  <c r="G18" i="8"/>
  <c r="G21" i="8"/>
  <c r="G24" i="8"/>
  <c r="G27" i="8"/>
  <c r="G8" i="8"/>
  <c r="G31" i="8"/>
  <c r="G41" i="8"/>
  <c r="H31" i="8"/>
  <c r="F29" i="8"/>
  <c r="G29" i="8"/>
  <c r="E29" i="8"/>
  <c r="D47" i="8"/>
  <c r="H38" i="8"/>
  <c r="H39" i="8"/>
  <c r="H40" i="8"/>
  <c r="H37" i="8"/>
  <c r="D13" i="8"/>
  <c r="C33" i="8"/>
  <c r="C3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10" i="8"/>
  <c r="C9" i="8"/>
  <c r="G46" i="8"/>
  <c r="F41" i="8"/>
  <c r="F46" i="8"/>
  <c r="E41" i="8"/>
  <c r="E46" i="8"/>
  <c r="G10" i="8"/>
  <c r="G9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D28" i="8"/>
  <c r="D19" i="8"/>
  <c r="D16" i="8"/>
  <c r="D9" i="8"/>
  <c r="D25" i="8"/>
  <c r="D22" i="8"/>
  <c r="H48" i="8"/>
  <c r="E13" i="8"/>
  <c r="H47" i="8"/>
  <c r="H44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<sst xmlns="http://schemas.openxmlformats.org/spreadsheetml/2006/main" count="186" uniqueCount="163">
  <si>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</si>
  <si>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</si>
  <si>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</si>
  <si>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</si>
  <si>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</si>
  <si>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</si>
  <si>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</si>
  <si>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</si>
  <si>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</si>
  <si>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</si>
  <si>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</si>
  <si>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</si>
  <si>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</si>
  <si>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</si>
  <si>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</si>
  <si>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</si>
  <si>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</si>
  <si>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</si>
  <si>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</si>
  <si>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</si>
  <si>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</si>
  <si>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</si>
  <si>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</si>
  <si>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</si>
  <si>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</si>
  <si>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</si>
  <si>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</si>
  <si>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</si>
  <si>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</si>
  <si>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</si>
  <si>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</si>
  <si>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</si>
  <si>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</si>
  <si>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</si>
  <si>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</si>
  <si>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</si>
  <si>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</si>
  <si>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</si>
  <si>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</si>
  <si>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</si>
  <si>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</si>
  <si>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</si>
  <si>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</si>
  <si>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</si>
  <si>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</si>
  <si>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</si>
  <si>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</si>
  <si>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</si>
  <si>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</si>
  <si>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</si>
  <si>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</si>
  <si>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</si>
  <si>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</si>
  <si>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</si>
  <si>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</si>
  <si>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</si>
  <si>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</si>
  <si>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</si>
  <si>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</si>
  <si>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</si>
  <si>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</si>
  <si>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</si>
  <si>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</si>
  <si>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</si>
  <si>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</si>
  <si>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</si>
  <si>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</si>
  <si>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</si>
  <si>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</si>
  <si>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</si>
  <si>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</si>
  <si>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</si>
  <si>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</si>
  <si>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</si>
  <si>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</si>
  <si>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</si>
  <si>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</si>
  <si>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</si>
  <si>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</si>
  <si>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</si>
  <si>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</si>
  <si>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</si>
  <si>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</si>
  <si>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</si>
  <si>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</si>
  <si>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</si>
  <si>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</si>
  <si>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</si>
  <si>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</si>
  <si>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Санитар. отдел -222- 21- 60</t>
  </si>
  <si>
    <t xml:space="preserve"> </t>
  </si>
  <si>
    <t>от 27 апреля 2005 г. серия 25 № 01277949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</si>
  <si>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</si>
  <si>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</si>
  <si>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</si>
  <si>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</si>
  <si>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</si>
  <si>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</si>
  <si>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t>9  этажей</t>
  </si>
  <si>
    <t>№ 59 Б по ул. Луговой</t>
  </si>
  <si>
    <t>3 подъезда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</si>
  <si>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2007 года</t>
    </r>
  </si>
  <si>
    <t>луговая, 59 Б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</si>
  <si>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</si>
  <si>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</si>
  <si>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</si>
  <si>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</si>
  <si>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</si>
  <si>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</si>
  <si>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</si>
  <si>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</si>
  <si>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</si>
  <si>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</si>
  <si>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</si>
  <si>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</si>
  <si>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</si>
  <si>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</si>
  <si>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</si>
  <si>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часть 4.</t>
  </si>
  <si>
    <t>ул. Тунгусская,8</t>
  </si>
  <si>
    <t>итого по дому:</t>
  </si>
  <si>
    <t>150 р/мес</t>
  </si>
  <si>
    <t>25 р/мес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</si>
  <si>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</si>
  <si>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</si>
  <si>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</si>
  <si>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</si>
  <si>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</si>
  <si>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</si>
  <si>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</si>
  <si>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Реклама в лифтах</t>
  </si>
  <si>
    <t>задолжненность потребителей</t>
  </si>
  <si>
    <t>3.Коммунальные услуги, всего:</t>
  </si>
  <si>
    <t xml:space="preserve">в том числе: </t>
  </si>
  <si>
    <t>ХВС на содержание ОИ  МКД</t>
  </si>
  <si>
    <t>отведение сточных вод</t>
  </si>
  <si>
    <t>2.Ослуживание теплового счетчика</t>
  </si>
  <si>
    <t>Предложение Управляющей компании 1.Электромонтажные работы с перетяжкой поквартирных стояков. 2. Розлив СЦО на тех.этаже. 3.замена дверей на входе на тех. этаж.</t>
  </si>
  <si>
    <t xml:space="preserve">                       Отчет ООО "Управляющей компании Ленинского района"  за 2019 г.</t>
  </si>
  <si>
    <t>5895,70 кв.м</t>
  </si>
  <si>
    <t>Всего: 1507,50 кв.м.</t>
  </si>
  <si>
    <t>255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</si>
  <si>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</si>
  <si>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</si>
  <si>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</si>
  <si>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</si>
  <si>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</si>
  <si>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План по статье "текущий ремонт" на 2020 год.</t>
  </si>
  <si>
    <t>Экономич. отдел - 220-50-87</t>
  </si>
  <si>
    <t>ГВС на содержание ОИ  МКД</t>
  </si>
  <si>
    <t>эл.эн на содержание ОИ  МКД</t>
  </si>
  <si>
    <t>Прочие работы и услуги:</t>
  </si>
  <si>
    <t>Замена троса ОС лифта п.1</t>
  </si>
  <si>
    <t>1 шт</t>
  </si>
  <si>
    <t>Лифт ДВ</t>
  </si>
  <si>
    <t>Аварийный ремонт кровли</t>
  </si>
  <si>
    <t>30 пм</t>
  </si>
  <si>
    <t>Позитив Плюс</t>
  </si>
  <si>
    <t>сумма снижения в рублях</t>
  </si>
  <si>
    <t xml:space="preserve">               ООО "Управляющая компания Ленинского района"</t>
  </si>
  <si>
    <t>Количество проживающих</t>
  </si>
  <si>
    <t>Договор Управления</t>
  </si>
  <si>
    <r>
      <t xml:space="preserve">ИСХ_№ </t>
    </r>
    <r>
      <rPr>
        <b/>
        <u/>
        <sz val="11"/>
        <color theme="1"/>
        <rFont val="Calibri"/>
        <family val="2"/>
        <charset val="204"/>
        <scheme val="minor"/>
      </rPr>
      <t xml:space="preserve">    166/02 от 04.02.2020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</si>
</sst>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wrapText="1"/>
    </xf>
    <xf numFmtId="0" fontId="10" fillId="0" borderId="9" xfId="1" applyFont="1" applyFill="1" applyBorder="1" applyAlignment="1">
      <alignment horizontal="left"/>
    </xf>
    <xf numFmtId="0" fontId="9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/>
    <xf numFmtId="49" fontId="9" fillId="0" borderId="9" xfId="1" applyNumberFormat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7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7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9" fillId="0" borderId="3" xfId="1" applyNumberFormat="1" applyFont="1" applyFill="1" applyBorder="1" applyAlignment="1">
      <alignment horizontal="center"/>
    </xf>
    <xf numFmtId="0" fontId="9" fillId="0" borderId="3" xfId="1" applyFont="1" applyFill="1" applyBorder="1" applyAlignment="1"/>
    <xf numFmtId="49" fontId="9" fillId="0" borderId="8" xfId="1" applyNumberFormat="1" applyFont="1" applyFill="1" applyBorder="1" applyAlignment="1">
      <alignment horizontal="center"/>
    </xf>
    <xf numFmtId="0" fontId="9" fillId="0" borderId="8" xfId="1" applyFont="1" applyFill="1" applyBorder="1" applyAlignment="1"/>
    <xf numFmtId="49" fontId="9" fillId="0" borderId="5" xfId="1" applyNumberFormat="1" applyFont="1" applyFill="1" applyBorder="1" applyAlignment="1">
      <alignment horizontal="center"/>
    </xf>
    <xf numFmtId="0" fontId="9" fillId="0" borderId="5" xfId="1" applyFont="1" applyFill="1" applyBorder="1" applyAlignment="1"/>
    <xf numFmtId="0" fontId="8" fillId="0" borderId="2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/>
    <xf numFmtId="0" fontId="6" fillId="0" borderId="0" xfId="0" applyFont="1" applyAlignment="1"/>
    <xf numFmtId="0" fontId="8" fillId="0" borderId="2" xfId="0" applyFont="1" applyFill="1" applyBorder="1" applyAlignment="1"/>
    <xf numFmtId="0" fontId="4" fillId="0" borderId="7" xfId="0" applyFont="1" applyBorder="1" applyAlignment="1"/>
    <xf numFmtId="0" fontId="8" fillId="0" borderId="2" xfId="0" applyFont="1" applyBorder="1" applyAlignment="1"/>
    <xf numFmtId="0" fontId="6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9" fillId="0" borderId="1" xfId="1" applyFont="1" applyFill="1" applyBorder="1" applyAlignment="1">
      <alignment horizontal="left"/>
    </xf>
    <xf numFmtId="0" fontId="3" fillId="0" borderId="1" xfId="0" applyFont="1" applyFill="1" applyBorder="1"/>
    <xf numFmtId="2" fontId="0" fillId="0" borderId="0" xfId="0" applyNumberFormat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/>
    <xf numFmtId="2" fontId="0" fillId="0" borderId="0" xfId="0" applyNumberFormat="1" applyAlignment="1"/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0" fillId="0" borderId="0" xfId="0" applyNumberFormat="1" applyAlignment="1">
      <alignment wrapText="1"/>
    </xf>
    <xf numFmtId="2" fontId="0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9" fillId="0" borderId="7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left" wrapText="1"/>
    </xf>
    <xf numFmtId="0" fontId="10" fillId="0" borderId="7" xfId="1" applyFont="1" applyFill="1" applyBorder="1" applyAlignment="1">
      <alignment horizontal="left" wrapText="1"/>
    </xf>
    <xf numFmtId="0" fontId="9" fillId="0" borderId="2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7" xfId="2" applyNumberFormat="1" applyFill="1" applyBorder="1" applyAlignment="1" applyProtection="1">
      <alignment horizontal="center"/>
    </xf>
    <xf numFmtId="49" fontId="12" fillId="0" borderId="2" xfId="2" applyNumberFormat="1" applyFont="1" applyFill="1" applyBorder="1" applyAlignment="1" applyProtection="1">
      <alignment horizontal="center"/>
    </xf>
    <xf numFmtId="49" fontId="12" fillId="0" borderId="7" xfId="2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2" borderId="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ont="1" applyFill="1" applyAlignment="1">
      <alignment wrapText="1"/>
    </xf>
    <xf numFmtId="0" fontId="0" fillId="0" borderId="7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2" xfId="0" applyFont="1" applyFill="1" applyBorder="1" applyAlignment="1"/>
    <xf numFmtId="0" fontId="4" fillId="0" borderId="7" xfId="0" applyFont="1" applyBorder="1" applyAlignment="1"/>
    <xf numFmtId="0" fontId="8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Border="1" applyAlignment="1"/>
    <xf numFmtId="0" fontId="3" fillId="0" borderId="7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10" zoomScaleNormal="110" workbookViewId="0">
      <selection activeCell="E9" sqref="E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138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2" t="s">
        <v>99</v>
      </c>
    </row>
    <row r="4" spans="1:4" s="86" customFormat="1" ht="14.25" customHeight="1" x14ac:dyDescent="0.25">
      <c r="A4" s="4" t="s">
        <v>162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54</v>
      </c>
      <c r="C6" s="20"/>
    </row>
    <row r="7" spans="1:4" s="21" customFormat="1" ht="12.75" customHeight="1" x14ac:dyDescent="0.2">
      <c r="A7" s="20"/>
      <c r="C7" s="20"/>
    </row>
    <row r="8" spans="1:4" s="3" customFormat="1" ht="15" customHeight="1" x14ac:dyDescent="0.25">
      <c r="A8" s="12" t="s">
        <v>0</v>
      </c>
      <c r="B8" s="13" t="s">
        <v>10</v>
      </c>
      <c r="C8" s="25" t="s">
        <v>159</v>
      </c>
      <c r="D8" s="90"/>
    </row>
    <row r="9" spans="1:4" s="3" customFormat="1" ht="12" customHeight="1" x14ac:dyDescent="0.25">
      <c r="A9" s="12" t="s">
        <v>1</v>
      </c>
      <c r="B9" s="13" t="s">
        <v>12</v>
      </c>
      <c r="C9" s="119" t="s">
        <v>13</v>
      </c>
      <c r="D9" s="120"/>
    </row>
    <row r="10" spans="1:4" s="3" customFormat="1" ht="24" customHeight="1" x14ac:dyDescent="0.25">
      <c r="A10" s="12" t="s">
        <v>2</v>
      </c>
      <c r="B10" s="14" t="s">
        <v>14</v>
      </c>
      <c r="C10" s="114" t="s">
        <v>91</v>
      </c>
      <c r="D10" s="115"/>
    </row>
    <row r="11" spans="1:4" s="3" customFormat="1" ht="15" customHeight="1" x14ac:dyDescent="0.25">
      <c r="A11" s="12" t="s">
        <v>3</v>
      </c>
      <c r="B11" s="13" t="s">
        <v>15</v>
      </c>
      <c r="C11" s="119" t="s">
        <v>16</v>
      </c>
      <c r="D11" s="120"/>
    </row>
    <row r="12" spans="1:4" s="3" customFormat="1" ht="15" customHeight="1" x14ac:dyDescent="0.25">
      <c r="A12" s="55" t="s">
        <v>4</v>
      </c>
      <c r="B12" s="56" t="s">
        <v>103</v>
      </c>
      <c r="C12" s="112" t="s">
        <v>104</v>
      </c>
      <c r="D12" s="112" t="s">
        <v>105</v>
      </c>
    </row>
    <row r="13" spans="1:4" s="3" customFormat="1" ht="15" customHeight="1" x14ac:dyDescent="0.25">
      <c r="A13" s="57"/>
      <c r="B13" s="58"/>
      <c r="C13" s="112" t="s">
        <v>106</v>
      </c>
      <c r="D13" s="112" t="s">
        <v>107</v>
      </c>
    </row>
    <row r="14" spans="1:4" s="3" customFormat="1" ht="15" customHeight="1" x14ac:dyDescent="0.25">
      <c r="A14" s="57"/>
      <c r="B14" s="58"/>
      <c r="C14" s="112" t="s">
        <v>108</v>
      </c>
      <c r="D14" s="112" t="s">
        <v>109</v>
      </c>
    </row>
    <row r="15" spans="1:4" s="3" customFormat="1" ht="15" customHeight="1" x14ac:dyDescent="0.25">
      <c r="A15" s="57"/>
      <c r="B15" s="58"/>
      <c r="C15" s="112" t="s">
        <v>110</v>
      </c>
      <c r="D15" s="112" t="s">
        <v>112</v>
      </c>
    </row>
    <row r="16" spans="1:4" s="3" customFormat="1" ht="15" customHeight="1" x14ac:dyDescent="0.25">
      <c r="A16" s="57"/>
      <c r="B16" s="58"/>
      <c r="C16" s="112" t="s">
        <v>111</v>
      </c>
      <c r="D16" s="112" t="s">
        <v>105</v>
      </c>
    </row>
    <row r="17" spans="1:5" s="3" customFormat="1" ht="15" customHeight="1" x14ac:dyDescent="0.25">
      <c r="A17" s="57"/>
      <c r="B17" s="58"/>
      <c r="C17" s="112" t="s">
        <v>113</v>
      </c>
      <c r="D17" s="112" t="s">
        <v>114</v>
      </c>
    </row>
    <row r="18" spans="1:5" s="3" customFormat="1" ht="15" customHeight="1" x14ac:dyDescent="0.25">
      <c r="A18" s="59"/>
      <c r="B18" s="60"/>
      <c r="C18" s="112" t="s">
        <v>115</v>
      </c>
      <c r="D18" s="112" t="s">
        <v>116</v>
      </c>
    </row>
    <row r="19" spans="1:5" s="3" customFormat="1" ht="14.25" customHeight="1" x14ac:dyDescent="0.25">
      <c r="A19" s="12" t="s">
        <v>5</v>
      </c>
      <c r="B19" s="13" t="s">
        <v>17</v>
      </c>
      <c r="C19" s="121" t="s">
        <v>97</v>
      </c>
      <c r="D19" s="122"/>
    </row>
    <row r="20" spans="1:5" s="3" customFormat="1" ht="23.25" x14ac:dyDescent="0.25">
      <c r="A20" s="12" t="s">
        <v>6</v>
      </c>
      <c r="B20" s="14" t="s">
        <v>18</v>
      </c>
      <c r="C20" s="123" t="s">
        <v>58</v>
      </c>
      <c r="D20" s="124"/>
    </row>
    <row r="21" spans="1:5" s="3" customFormat="1" ht="16.5" customHeight="1" x14ac:dyDescent="0.25">
      <c r="A21" s="12" t="s">
        <v>7</v>
      </c>
      <c r="B21" s="13" t="s">
        <v>19</v>
      </c>
      <c r="C21" s="114" t="s">
        <v>20</v>
      </c>
      <c r="D21" s="115"/>
    </row>
    <row r="22" spans="1:5" s="3" customFormat="1" ht="16.5" customHeight="1" x14ac:dyDescent="0.25">
      <c r="A22" s="23"/>
      <c r="B22" s="24"/>
      <c r="C22" s="23"/>
      <c r="D22" s="23"/>
    </row>
    <row r="23" spans="1:5" s="5" customFormat="1" ht="15.75" customHeight="1" x14ac:dyDescent="0.25">
      <c r="A23" s="8" t="s">
        <v>21</v>
      </c>
      <c r="B23" s="16"/>
      <c r="C23" s="16"/>
      <c r="D23" s="89"/>
    </row>
    <row r="24" spans="1:5" s="5" customFormat="1" ht="15.75" customHeight="1" x14ac:dyDescent="0.25">
      <c r="A24" s="15"/>
      <c r="B24" s="16"/>
      <c r="C24" s="16"/>
      <c r="D24" s="16"/>
    </row>
    <row r="25" spans="1:5" ht="21.75" customHeight="1" x14ac:dyDescent="0.25">
      <c r="A25" s="6"/>
      <c r="B25" s="17" t="s">
        <v>22</v>
      </c>
      <c r="C25" s="7" t="s">
        <v>23</v>
      </c>
      <c r="D25" s="9" t="s">
        <v>24</v>
      </c>
    </row>
    <row r="26" spans="1:5" s="5" customFormat="1" ht="28.5" customHeight="1" x14ac:dyDescent="0.25">
      <c r="A26" s="116" t="s">
        <v>27</v>
      </c>
      <c r="B26" s="117"/>
      <c r="C26" s="117"/>
      <c r="D26" s="118"/>
    </row>
    <row r="27" spans="1:5" s="5" customFormat="1" ht="15" customHeight="1" x14ac:dyDescent="0.25">
      <c r="A27" s="27"/>
      <c r="B27" s="28"/>
      <c r="C27" s="28"/>
      <c r="D27" s="29"/>
    </row>
    <row r="28" spans="1:5" ht="13.5" customHeight="1" x14ac:dyDescent="0.25">
      <c r="A28" s="7">
        <v>1</v>
      </c>
      <c r="B28" s="6" t="s">
        <v>92</v>
      </c>
      <c r="C28" s="6" t="s">
        <v>25</v>
      </c>
      <c r="D28" s="6" t="s">
        <v>26</v>
      </c>
    </row>
    <row r="29" spans="1:5" x14ac:dyDescent="0.25">
      <c r="A29" s="19" t="s">
        <v>28</v>
      </c>
      <c r="B29" s="18"/>
      <c r="C29" s="18"/>
      <c r="D29" s="18"/>
    </row>
    <row r="30" spans="1:5" ht="12.75" customHeight="1" x14ac:dyDescent="0.25">
      <c r="A30" s="7">
        <v>1</v>
      </c>
      <c r="B30" s="6" t="s">
        <v>93</v>
      </c>
      <c r="C30" s="6" t="s">
        <v>94</v>
      </c>
      <c r="D30" s="6" t="s">
        <v>95</v>
      </c>
      <c r="E30" t="s">
        <v>90</v>
      </c>
    </row>
    <row r="31" spans="1:5" x14ac:dyDescent="0.25">
      <c r="A31" s="19" t="s">
        <v>44</v>
      </c>
      <c r="B31" s="18"/>
      <c r="C31" s="18"/>
      <c r="D31" s="18"/>
    </row>
    <row r="32" spans="1:5" ht="13.5" customHeight="1" x14ac:dyDescent="0.25">
      <c r="A32" s="19" t="s">
        <v>45</v>
      </c>
      <c r="B32" s="18"/>
      <c r="C32" s="18"/>
      <c r="D32" s="18"/>
    </row>
    <row r="33" spans="1:4" ht="12" customHeight="1" x14ac:dyDescent="0.25">
      <c r="A33" s="7">
        <v>1</v>
      </c>
      <c r="B33" s="6" t="s">
        <v>29</v>
      </c>
      <c r="C33" s="6" t="s">
        <v>119</v>
      </c>
      <c r="D33" s="6" t="s">
        <v>30</v>
      </c>
    </row>
    <row r="34" spans="1:4" x14ac:dyDescent="0.25">
      <c r="A34" s="19" t="s">
        <v>31</v>
      </c>
      <c r="B34" s="18"/>
      <c r="C34" s="18"/>
      <c r="D34" s="18"/>
    </row>
    <row r="35" spans="1:4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 x14ac:dyDescent="0.25">
      <c r="A36" s="19" t="s">
        <v>34</v>
      </c>
      <c r="B36" s="18"/>
      <c r="C36" s="18"/>
      <c r="D36" s="18"/>
    </row>
    <row r="37" spans="1:4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4" x14ac:dyDescent="0.25">
      <c r="A38" s="26"/>
      <c r="B38" s="11"/>
      <c r="C38" s="11"/>
      <c r="D38" s="11"/>
    </row>
    <row r="39" spans="1:4" x14ac:dyDescent="0.25">
      <c r="A39" s="4" t="s">
        <v>52</v>
      </c>
      <c r="B39" s="18"/>
      <c r="C39" s="18"/>
      <c r="D39" s="18"/>
    </row>
    <row r="40" spans="1:4" x14ac:dyDescent="0.25">
      <c r="A40" s="7">
        <v>1</v>
      </c>
      <c r="B40" s="6" t="s">
        <v>36</v>
      </c>
      <c r="C40" s="113">
        <v>1989</v>
      </c>
      <c r="D40" s="113"/>
    </row>
    <row r="41" spans="1:4" x14ac:dyDescent="0.25">
      <c r="A41" s="7">
        <v>2</v>
      </c>
      <c r="B41" s="6" t="s">
        <v>38</v>
      </c>
      <c r="C41" s="113" t="s">
        <v>98</v>
      </c>
      <c r="D41" s="113"/>
    </row>
    <row r="42" spans="1:4" ht="15" customHeight="1" x14ac:dyDescent="0.25">
      <c r="A42" s="7">
        <v>3</v>
      </c>
      <c r="B42" s="6" t="s">
        <v>39</v>
      </c>
      <c r="C42" s="113" t="s">
        <v>100</v>
      </c>
      <c r="D42" s="113"/>
    </row>
    <row r="43" spans="1:4" x14ac:dyDescent="0.25">
      <c r="A43" s="7">
        <v>4</v>
      </c>
      <c r="B43" s="6" t="s">
        <v>37</v>
      </c>
      <c r="C43" s="113">
        <v>3</v>
      </c>
      <c r="D43" s="113"/>
    </row>
    <row r="44" spans="1:4" x14ac:dyDescent="0.25">
      <c r="A44" s="7">
        <v>5</v>
      </c>
      <c r="B44" s="6" t="s">
        <v>40</v>
      </c>
      <c r="C44" s="113">
        <v>3</v>
      </c>
      <c r="D44" s="113"/>
    </row>
    <row r="45" spans="1:4" x14ac:dyDescent="0.25">
      <c r="A45" s="111">
        <v>6</v>
      </c>
      <c r="B45" s="6" t="s">
        <v>41</v>
      </c>
      <c r="C45" s="113" t="s">
        <v>139</v>
      </c>
      <c r="D45" s="113"/>
    </row>
    <row r="46" spans="1:4" ht="15" customHeight="1" x14ac:dyDescent="0.25">
      <c r="A46" s="111">
        <v>7</v>
      </c>
      <c r="B46" s="6" t="s">
        <v>42</v>
      </c>
      <c r="C46" s="125" t="s">
        <v>59</v>
      </c>
      <c r="D46" s="126"/>
    </row>
    <row r="47" spans="1:4" x14ac:dyDescent="0.25">
      <c r="A47" s="111">
        <v>8</v>
      </c>
      <c r="B47" s="6" t="s">
        <v>43</v>
      </c>
      <c r="C47" s="125" t="s">
        <v>140</v>
      </c>
      <c r="D47" s="126"/>
    </row>
    <row r="48" spans="1:4" x14ac:dyDescent="0.25">
      <c r="A48" s="111">
        <v>9</v>
      </c>
      <c r="B48" s="6" t="s">
        <v>160</v>
      </c>
      <c r="C48" s="125" t="s">
        <v>141</v>
      </c>
      <c r="D48" s="126"/>
    </row>
    <row r="49" spans="1:4" x14ac:dyDescent="0.25">
      <c r="A49" s="111">
        <v>10</v>
      </c>
      <c r="B49" s="6" t="s">
        <v>161</v>
      </c>
      <c r="C49" s="64" t="s">
        <v>101</v>
      </c>
      <c r="D49" s="64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5" zoomScale="120" zoomScaleNormal="120" workbookViewId="0">
      <selection sqref="A1:H83"/>
    </sheetView>
  </sheetViews>
  <sheetFormatPr defaultRowHeight="15" x14ac:dyDescent="0.25"/>
  <cols>
    <col min="1" max="1" width="15.85546875" customWidth="1"/>
    <col min="2" max="2" width="13.42578125" style="32" customWidth="1"/>
    <col min="3" max="3" width="8.5703125" style="96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140625" customWidth="1"/>
  </cols>
  <sheetData>
    <row r="1" spans="1:8" x14ac:dyDescent="0.25">
      <c r="A1" s="4" t="s">
        <v>126</v>
      </c>
      <c r="B1"/>
      <c r="C1" s="91"/>
      <c r="D1" s="40"/>
    </row>
    <row r="2" spans="1:8" ht="13.5" customHeight="1" x14ac:dyDescent="0.25">
      <c r="A2" s="4" t="s">
        <v>142</v>
      </c>
      <c r="B2"/>
      <c r="C2" s="91"/>
      <c r="D2" s="40"/>
    </row>
    <row r="3" spans="1:8" ht="56.25" customHeight="1" x14ac:dyDescent="0.25">
      <c r="A3" s="150" t="s">
        <v>64</v>
      </c>
      <c r="B3" s="151"/>
      <c r="C3" s="92" t="s">
        <v>65</v>
      </c>
      <c r="D3" s="30" t="s">
        <v>66</v>
      </c>
      <c r="E3" s="30" t="s">
        <v>67</v>
      </c>
      <c r="F3" s="30" t="s">
        <v>68</v>
      </c>
      <c r="G3" s="41" t="s">
        <v>69</v>
      </c>
      <c r="H3" s="30" t="s">
        <v>70</v>
      </c>
    </row>
    <row r="4" spans="1:8" ht="27" customHeight="1" x14ac:dyDescent="0.25">
      <c r="A4" s="156" t="s">
        <v>143</v>
      </c>
      <c r="B4" s="155"/>
      <c r="C4" s="92"/>
      <c r="D4" s="102">
        <v>634.9</v>
      </c>
      <c r="E4" s="30"/>
      <c r="F4" s="30"/>
      <c r="G4" s="41"/>
      <c r="H4" s="30"/>
    </row>
    <row r="5" spans="1:8" ht="15.75" customHeight="1" x14ac:dyDescent="0.25">
      <c r="A5" s="67" t="s">
        <v>127</v>
      </c>
      <c r="B5" s="68"/>
      <c r="C5" s="92"/>
      <c r="D5" s="102">
        <v>962.59</v>
      </c>
      <c r="E5" s="30"/>
      <c r="F5" s="30"/>
      <c r="G5" s="41"/>
      <c r="H5" s="30"/>
    </row>
    <row r="6" spans="1:8" ht="18" customHeight="1" x14ac:dyDescent="0.25">
      <c r="A6" s="67" t="s">
        <v>128</v>
      </c>
      <c r="B6" s="68"/>
      <c r="C6" s="92"/>
      <c r="D6" s="102">
        <v>-327.69</v>
      </c>
      <c r="E6" s="30"/>
      <c r="F6" s="30"/>
      <c r="G6" s="41"/>
      <c r="H6" s="30"/>
    </row>
    <row r="7" spans="1:8" ht="18" customHeight="1" x14ac:dyDescent="0.25">
      <c r="A7" s="152" t="s">
        <v>144</v>
      </c>
      <c r="B7" s="137"/>
      <c r="C7" s="137"/>
      <c r="D7" s="137"/>
      <c r="E7" s="137"/>
      <c r="F7" s="137"/>
      <c r="G7" s="137"/>
      <c r="H7" s="138"/>
    </row>
    <row r="8" spans="1:8" ht="17.25" customHeight="1" x14ac:dyDescent="0.25">
      <c r="A8" s="150" t="s">
        <v>71</v>
      </c>
      <c r="B8" s="135"/>
      <c r="C8" s="93">
        <f>C12+C15+C18+C21+C24+C27</f>
        <v>21.490000000000002</v>
      </c>
      <c r="D8" s="31">
        <v>-288.11</v>
      </c>
      <c r="E8" s="31">
        <f>E12+E15+E18+E21+E24+E27</f>
        <v>1517.05</v>
      </c>
      <c r="F8" s="31">
        <f>F12+F15+F18+F21+F24+F27</f>
        <v>1460.61</v>
      </c>
      <c r="G8" s="31">
        <f>G12+G15+G18+G21+G24+G27</f>
        <v>1460.61</v>
      </c>
      <c r="H8" s="83">
        <f>F8-E8+D8</f>
        <v>-344.55000000000007</v>
      </c>
    </row>
    <row r="9" spans="1:8" x14ac:dyDescent="0.25">
      <c r="A9" s="42" t="s">
        <v>72</v>
      </c>
      <c r="B9" s="43"/>
      <c r="C9" s="83">
        <f>C8-C10</f>
        <v>19.341000000000001</v>
      </c>
      <c r="D9" s="7">
        <f>D8-D10</f>
        <v>-259.29000000000002</v>
      </c>
      <c r="E9" s="83">
        <f>E8-E10</f>
        <v>1365.345</v>
      </c>
      <c r="F9" s="83">
        <f>F8-F10</f>
        <v>1314.549</v>
      </c>
      <c r="G9" s="83">
        <f>G8-G10</f>
        <v>1314.549</v>
      </c>
      <c r="H9" s="83">
        <f>F9-E9+D9</f>
        <v>-310.08600000000007</v>
      </c>
    </row>
    <row r="10" spans="1:8" x14ac:dyDescent="0.25">
      <c r="A10" s="141" t="s">
        <v>73</v>
      </c>
      <c r="B10" s="137"/>
      <c r="C10" s="83">
        <f>C8*10%</f>
        <v>2.1490000000000005</v>
      </c>
      <c r="D10" s="7">
        <v>-28.82</v>
      </c>
      <c r="E10" s="83">
        <f>E8*10%</f>
        <v>151.70500000000001</v>
      </c>
      <c r="F10" s="83">
        <f>F8*10%</f>
        <v>146.06100000000001</v>
      </c>
      <c r="G10" s="83">
        <f>G8*10%</f>
        <v>146.06100000000001</v>
      </c>
      <c r="H10" s="83">
        <f>F10-E10+D10</f>
        <v>-34.464000000000006</v>
      </c>
    </row>
    <row r="11" spans="1:8" ht="12.75" customHeight="1" x14ac:dyDescent="0.25">
      <c r="A11" s="152" t="s">
        <v>74</v>
      </c>
      <c r="B11" s="134"/>
      <c r="C11" s="134"/>
      <c r="D11" s="134"/>
      <c r="E11" s="134"/>
      <c r="F11" s="134"/>
      <c r="G11" s="134"/>
      <c r="H11" s="135"/>
    </row>
    <row r="12" spans="1:8" x14ac:dyDescent="0.25">
      <c r="A12" s="153" t="s">
        <v>55</v>
      </c>
      <c r="B12" s="154"/>
      <c r="C12" s="93">
        <v>5.75</v>
      </c>
      <c r="D12" s="31">
        <v>-86.59</v>
      </c>
      <c r="E12" s="31">
        <v>406.19</v>
      </c>
      <c r="F12" s="31">
        <v>392.66</v>
      </c>
      <c r="G12" s="31">
        <f>F12</f>
        <v>392.66</v>
      </c>
      <c r="H12" s="83">
        <f t="shared" ref="H12:H29" si="0">F12-E12+D12</f>
        <v>-100.11999999999998</v>
      </c>
    </row>
    <row r="13" spans="1:8" x14ac:dyDescent="0.25">
      <c r="A13" s="42" t="s">
        <v>72</v>
      </c>
      <c r="B13" s="43"/>
      <c r="C13" s="83">
        <f>C12-C14</f>
        <v>5.1749999999999998</v>
      </c>
      <c r="D13" s="7">
        <f>D12-D14</f>
        <v>-77.94</v>
      </c>
      <c r="E13" s="83">
        <f>E12-E14</f>
        <v>365.57100000000003</v>
      </c>
      <c r="F13" s="83">
        <f>F12-F14</f>
        <v>353.39400000000001</v>
      </c>
      <c r="G13" s="83">
        <f>G12-G14</f>
        <v>353.39400000000001</v>
      </c>
      <c r="H13" s="83">
        <f t="shared" si="0"/>
        <v>-90.117000000000019</v>
      </c>
    </row>
    <row r="14" spans="1:8" x14ac:dyDescent="0.25">
      <c r="A14" s="141" t="s">
        <v>73</v>
      </c>
      <c r="B14" s="137"/>
      <c r="C14" s="83">
        <f>C12*10%</f>
        <v>0.57500000000000007</v>
      </c>
      <c r="D14" s="7">
        <v>-8.65</v>
      </c>
      <c r="E14" s="83">
        <f>E12*10%</f>
        <v>40.619</v>
      </c>
      <c r="F14" s="83">
        <f>F12*10%</f>
        <v>39.266000000000005</v>
      </c>
      <c r="G14" s="83">
        <f>G12*10%</f>
        <v>39.266000000000005</v>
      </c>
      <c r="H14" s="83">
        <f t="shared" si="0"/>
        <v>-10.002999999999995</v>
      </c>
    </row>
    <row r="15" spans="1:8" ht="23.25" customHeight="1" x14ac:dyDescent="0.25">
      <c r="A15" s="153" t="s">
        <v>46</v>
      </c>
      <c r="B15" s="154"/>
      <c r="C15" s="93">
        <v>3.51</v>
      </c>
      <c r="D15" s="31">
        <v>-51.84</v>
      </c>
      <c r="E15" s="31">
        <v>247.96</v>
      </c>
      <c r="F15" s="31">
        <v>243.23</v>
      </c>
      <c r="G15" s="31">
        <f>F15</f>
        <v>243.23</v>
      </c>
      <c r="H15" s="83">
        <f t="shared" si="0"/>
        <v>-56.570000000000022</v>
      </c>
    </row>
    <row r="16" spans="1:8" x14ac:dyDescent="0.25">
      <c r="A16" s="42" t="s">
        <v>72</v>
      </c>
      <c r="B16" s="43"/>
      <c r="C16" s="83">
        <f>C15-C17</f>
        <v>3.1589999999999998</v>
      </c>
      <c r="D16" s="7">
        <f>D15-D17</f>
        <v>-46.660000000000004</v>
      </c>
      <c r="E16" s="83">
        <f>E15-E17</f>
        <v>223.16400000000002</v>
      </c>
      <c r="F16" s="83">
        <f>F15-F17</f>
        <v>218.90699999999998</v>
      </c>
      <c r="G16" s="83">
        <f>G15-G17</f>
        <v>218.90699999999998</v>
      </c>
      <c r="H16" s="83">
        <f t="shared" si="0"/>
        <v>-50.917000000000037</v>
      </c>
    </row>
    <row r="17" spans="1:8" ht="15" customHeight="1" x14ac:dyDescent="0.25">
      <c r="A17" s="141" t="s">
        <v>73</v>
      </c>
      <c r="B17" s="137"/>
      <c r="C17" s="83">
        <f>C15*10%</f>
        <v>0.35099999999999998</v>
      </c>
      <c r="D17" s="7">
        <v>-5.18</v>
      </c>
      <c r="E17" s="83">
        <f>E15*10%</f>
        <v>24.796000000000003</v>
      </c>
      <c r="F17" s="83">
        <f>F15*10%</f>
        <v>24.323</v>
      </c>
      <c r="G17" s="83">
        <f>G15*10%</f>
        <v>24.323</v>
      </c>
      <c r="H17" s="83">
        <f t="shared" si="0"/>
        <v>-5.6530000000000022</v>
      </c>
    </row>
    <row r="18" spans="1:8" ht="15" customHeight="1" x14ac:dyDescent="0.25">
      <c r="A18" s="153" t="s">
        <v>56</v>
      </c>
      <c r="B18" s="154"/>
      <c r="C18" s="92">
        <v>2.41</v>
      </c>
      <c r="D18" s="31">
        <v>-35.54</v>
      </c>
      <c r="E18" s="31">
        <v>170.26</v>
      </c>
      <c r="F18" s="103">
        <v>164.6</v>
      </c>
      <c r="G18" s="103">
        <f>F18</f>
        <v>164.6</v>
      </c>
      <c r="H18" s="83">
        <f t="shared" si="0"/>
        <v>-41.199999999999996</v>
      </c>
    </row>
    <row r="19" spans="1:8" ht="13.5" customHeight="1" x14ac:dyDescent="0.25">
      <c r="A19" s="42" t="s">
        <v>72</v>
      </c>
      <c r="B19" s="43"/>
      <c r="C19" s="83">
        <f>C18-C20</f>
        <v>2.169</v>
      </c>
      <c r="D19" s="7">
        <f>D18-D20</f>
        <v>-31.98</v>
      </c>
      <c r="E19" s="83">
        <f>E18-E20</f>
        <v>153.23399999999998</v>
      </c>
      <c r="F19" s="83">
        <f>F18-F20</f>
        <v>148.13999999999999</v>
      </c>
      <c r="G19" s="83">
        <f>G18-G20</f>
        <v>148.13999999999999</v>
      </c>
      <c r="H19" s="83">
        <f t="shared" si="0"/>
        <v>-37.073999999999998</v>
      </c>
    </row>
    <row r="20" spans="1:8" ht="12.75" customHeight="1" x14ac:dyDescent="0.25">
      <c r="A20" s="141" t="s">
        <v>73</v>
      </c>
      <c r="B20" s="137"/>
      <c r="C20" s="83">
        <f>C18*10%</f>
        <v>0.24100000000000002</v>
      </c>
      <c r="D20" s="7">
        <v>-3.56</v>
      </c>
      <c r="E20" s="83">
        <f>E18*10%</f>
        <v>17.026</v>
      </c>
      <c r="F20" s="83">
        <f>F18*10%</f>
        <v>16.46</v>
      </c>
      <c r="G20" s="83">
        <f>G18*10%</f>
        <v>16.46</v>
      </c>
      <c r="H20" s="83">
        <f t="shared" si="0"/>
        <v>-4.1259999999999994</v>
      </c>
    </row>
    <row r="21" spans="1:8" x14ac:dyDescent="0.25">
      <c r="A21" s="153" t="s">
        <v>57</v>
      </c>
      <c r="B21" s="154"/>
      <c r="C21" s="84">
        <v>1.1299999999999999</v>
      </c>
      <c r="D21" s="7">
        <v>-16.62</v>
      </c>
      <c r="E21" s="7">
        <v>79.819999999999993</v>
      </c>
      <c r="F21" s="7">
        <v>77.17</v>
      </c>
      <c r="G21" s="7">
        <f>F21</f>
        <v>77.17</v>
      </c>
      <c r="H21" s="83">
        <f t="shared" si="0"/>
        <v>-19.269999999999992</v>
      </c>
    </row>
    <row r="22" spans="1:8" ht="14.25" customHeight="1" x14ac:dyDescent="0.25">
      <c r="A22" s="42" t="s">
        <v>72</v>
      </c>
      <c r="B22" s="43"/>
      <c r="C22" s="83">
        <f>C21-C23</f>
        <v>1.0169999999999999</v>
      </c>
      <c r="D22" s="7">
        <f>D21-D23</f>
        <v>-14.96</v>
      </c>
      <c r="E22" s="83">
        <f>E21-E23</f>
        <v>71.837999999999994</v>
      </c>
      <c r="F22" s="83">
        <f>F21-F23</f>
        <v>69.453000000000003</v>
      </c>
      <c r="G22" s="83">
        <f>G21-G23</f>
        <v>69.453000000000003</v>
      </c>
      <c r="H22" s="83">
        <f t="shared" si="0"/>
        <v>-17.344999999999992</v>
      </c>
    </row>
    <row r="23" spans="1:8" ht="14.25" customHeight="1" x14ac:dyDescent="0.25">
      <c r="A23" s="141" t="s">
        <v>73</v>
      </c>
      <c r="B23" s="137"/>
      <c r="C23" s="83">
        <f>C21*10%</f>
        <v>0.11299999999999999</v>
      </c>
      <c r="D23" s="7">
        <v>-1.66</v>
      </c>
      <c r="E23" s="83">
        <f>E21*10%</f>
        <v>7.9819999999999993</v>
      </c>
      <c r="F23" s="83">
        <f>F21*10%</f>
        <v>7.7170000000000005</v>
      </c>
      <c r="G23" s="83">
        <f>G21*10%</f>
        <v>7.7170000000000005</v>
      </c>
      <c r="H23" s="83">
        <f t="shared" si="0"/>
        <v>-1.9249999999999987</v>
      </c>
    </row>
    <row r="24" spans="1:8" ht="14.25" customHeight="1" x14ac:dyDescent="0.25">
      <c r="A24" s="10" t="s">
        <v>47</v>
      </c>
      <c r="B24" s="44"/>
      <c r="C24" s="84">
        <v>4.43</v>
      </c>
      <c r="D24" s="83">
        <v>-57.6</v>
      </c>
      <c r="E24" s="7">
        <v>312.99</v>
      </c>
      <c r="F24" s="7">
        <v>297.94</v>
      </c>
      <c r="G24" s="7">
        <f>F24</f>
        <v>297.94</v>
      </c>
      <c r="H24" s="83">
        <f t="shared" si="0"/>
        <v>-72.650000000000006</v>
      </c>
    </row>
    <row r="25" spans="1:8" ht="14.25" customHeight="1" x14ac:dyDescent="0.25">
      <c r="A25" s="42" t="s">
        <v>72</v>
      </c>
      <c r="B25" s="43"/>
      <c r="C25" s="83">
        <f>C24-C26</f>
        <v>3.9869999999999997</v>
      </c>
      <c r="D25" s="7">
        <f>D24-D26</f>
        <v>-51.84</v>
      </c>
      <c r="E25" s="83">
        <f>E24-E26</f>
        <v>281.69100000000003</v>
      </c>
      <c r="F25" s="83">
        <f>F24-F26</f>
        <v>268.14600000000002</v>
      </c>
      <c r="G25" s="83">
        <f>G24-G26</f>
        <v>268.14600000000002</v>
      </c>
      <c r="H25" s="83">
        <f t="shared" si="0"/>
        <v>-65.385000000000019</v>
      </c>
    </row>
    <row r="26" spans="1:8" x14ac:dyDescent="0.25">
      <c r="A26" s="141" t="s">
        <v>73</v>
      </c>
      <c r="B26" s="137"/>
      <c r="C26" s="83">
        <f>C24*10%</f>
        <v>0.443</v>
      </c>
      <c r="D26" s="7">
        <v>-5.76</v>
      </c>
      <c r="E26" s="83">
        <f>E24*10%</f>
        <v>31.299000000000003</v>
      </c>
      <c r="F26" s="83">
        <f>F24*10%</f>
        <v>29.794</v>
      </c>
      <c r="G26" s="83">
        <f>G24*10%</f>
        <v>29.794</v>
      </c>
      <c r="H26" s="83">
        <f t="shared" si="0"/>
        <v>-7.2650000000000023</v>
      </c>
    </row>
    <row r="27" spans="1:8" x14ac:dyDescent="0.25">
      <c r="A27" s="142" t="s">
        <v>48</v>
      </c>
      <c r="B27" s="143"/>
      <c r="C27" s="101">
        <v>4.26</v>
      </c>
      <c r="D27" s="88">
        <v>-39.92</v>
      </c>
      <c r="E27" s="88">
        <v>299.83</v>
      </c>
      <c r="F27" s="88">
        <v>285.01</v>
      </c>
      <c r="G27" s="88">
        <f>F27</f>
        <v>285.01</v>
      </c>
      <c r="H27" s="83">
        <f t="shared" si="0"/>
        <v>-54.739999999999995</v>
      </c>
    </row>
    <row r="28" spans="1:8" x14ac:dyDescent="0.25">
      <c r="A28" s="42" t="s">
        <v>72</v>
      </c>
      <c r="B28" s="43"/>
      <c r="C28" s="83">
        <f>C27-C29</f>
        <v>3.8339999999999996</v>
      </c>
      <c r="D28" s="7">
        <f>D27-D29</f>
        <v>-35.940000000000005</v>
      </c>
      <c r="E28" s="83">
        <f>E27-E29</f>
        <v>269.84699999999998</v>
      </c>
      <c r="F28" s="83">
        <f>F27-F29</f>
        <v>256.50900000000001</v>
      </c>
      <c r="G28" s="83">
        <f>G27-G29</f>
        <v>256.50900000000001</v>
      </c>
      <c r="H28" s="83">
        <f t="shared" si="0"/>
        <v>-49.27799999999997</v>
      </c>
    </row>
    <row r="29" spans="1:8" x14ac:dyDescent="0.25">
      <c r="A29" s="141" t="s">
        <v>73</v>
      </c>
      <c r="B29" s="137"/>
      <c r="C29" s="83">
        <f>C27*10%</f>
        <v>0.42599999999999999</v>
      </c>
      <c r="D29" s="7">
        <v>-3.98</v>
      </c>
      <c r="E29" s="83">
        <f>E27*10%</f>
        <v>29.983000000000001</v>
      </c>
      <c r="F29" s="83">
        <f t="shared" ref="F29:G29" si="1">F27*10%</f>
        <v>28.501000000000001</v>
      </c>
      <c r="G29" s="83">
        <f t="shared" si="1"/>
        <v>28.501000000000001</v>
      </c>
      <c r="H29" s="83">
        <f t="shared" si="0"/>
        <v>-5.4619999999999997</v>
      </c>
    </row>
    <row r="30" spans="1:8" x14ac:dyDescent="0.25">
      <c r="A30" s="53"/>
      <c r="B30" s="52"/>
      <c r="C30" s="83"/>
      <c r="D30" s="7"/>
      <c r="E30" s="7"/>
      <c r="F30" s="7"/>
      <c r="G30" s="51"/>
      <c r="H30" s="83"/>
    </row>
    <row r="31" spans="1:8" ht="15.75" customHeight="1" x14ac:dyDescent="0.25">
      <c r="A31" s="150" t="s">
        <v>49</v>
      </c>
      <c r="B31" s="151"/>
      <c r="C31" s="84">
        <v>7.93</v>
      </c>
      <c r="D31" s="33">
        <v>931.01</v>
      </c>
      <c r="E31" s="33">
        <v>560.24</v>
      </c>
      <c r="F31" s="33">
        <v>539.35</v>
      </c>
      <c r="G31" s="104">
        <f>G32+G33</f>
        <v>136.11500000000001</v>
      </c>
      <c r="H31" s="84">
        <f>F31-E31+D31+F31-G31</f>
        <v>1313.355</v>
      </c>
    </row>
    <row r="32" spans="1:8" ht="15" customHeight="1" x14ac:dyDescent="0.25">
      <c r="A32" s="61" t="s">
        <v>75</v>
      </c>
      <c r="B32" s="62"/>
      <c r="C32" s="83">
        <f>C31-C33</f>
        <v>7.1369999999999996</v>
      </c>
      <c r="D32" s="33">
        <v>935.61</v>
      </c>
      <c r="E32" s="83">
        <f>E31-E33</f>
        <v>504.21600000000001</v>
      </c>
      <c r="F32" s="83">
        <f>F31-F33</f>
        <v>485.41500000000002</v>
      </c>
      <c r="G32" s="109">
        <f>G59</f>
        <v>82.18</v>
      </c>
      <c r="H32" s="84">
        <f>F32-E32+D32+F32-G32</f>
        <v>1320.0439999999999</v>
      </c>
    </row>
    <row r="33" spans="1:8" ht="15" customHeight="1" x14ac:dyDescent="0.25">
      <c r="A33" s="141" t="s">
        <v>73</v>
      </c>
      <c r="B33" s="137"/>
      <c r="C33" s="83">
        <f>C31*10%</f>
        <v>0.79300000000000004</v>
      </c>
      <c r="D33" s="83">
        <v>-4.5999999999999996</v>
      </c>
      <c r="E33" s="83">
        <f>E31*10%</f>
        <v>56.024000000000001</v>
      </c>
      <c r="F33" s="83">
        <f>F31*10%</f>
        <v>53.935000000000002</v>
      </c>
      <c r="G33" s="83">
        <f>F33</f>
        <v>53.935000000000002</v>
      </c>
      <c r="H33" s="84">
        <f>F33-E33+D33+F33-G33</f>
        <v>-6.6890000000000001</v>
      </c>
    </row>
    <row r="34" spans="1:8" ht="15" customHeight="1" x14ac:dyDescent="0.25">
      <c r="A34" s="81"/>
      <c r="B34" s="80"/>
      <c r="C34" s="83"/>
      <c r="D34" s="7"/>
      <c r="E34" s="7"/>
      <c r="F34" s="7"/>
      <c r="G34" s="79"/>
      <c r="H34" s="33"/>
    </row>
    <row r="35" spans="1:8" ht="15" customHeight="1" x14ac:dyDescent="0.25">
      <c r="A35" s="146" t="s">
        <v>132</v>
      </c>
      <c r="B35" s="147"/>
      <c r="C35" s="83"/>
      <c r="D35" s="33">
        <v>-29.69</v>
      </c>
      <c r="E35" s="33">
        <f>E37+E38+E39+E40</f>
        <v>162.5</v>
      </c>
      <c r="F35" s="33">
        <f>F37+F38+F39+F40</f>
        <v>158.47999999999999</v>
      </c>
      <c r="G35" s="82">
        <f>G37+G38+G39+G40</f>
        <v>158.47999999999999</v>
      </c>
      <c r="H35" s="33">
        <f>F35-E35+D35+F35-G35</f>
        <v>-33.710000000000008</v>
      </c>
    </row>
    <row r="36" spans="1:8" ht="15" customHeight="1" x14ac:dyDescent="0.25">
      <c r="A36" s="42" t="s">
        <v>133</v>
      </c>
      <c r="B36" s="78"/>
      <c r="C36" s="83"/>
      <c r="D36" s="7"/>
      <c r="E36" s="7"/>
      <c r="F36" s="7"/>
      <c r="G36" s="77"/>
      <c r="H36" s="33"/>
    </row>
    <row r="37" spans="1:8" ht="15" customHeight="1" x14ac:dyDescent="0.25">
      <c r="A37" s="148" t="s">
        <v>134</v>
      </c>
      <c r="B37" s="149"/>
      <c r="C37" s="83"/>
      <c r="D37" s="7">
        <v>-1.31</v>
      </c>
      <c r="E37" s="83">
        <v>4.7</v>
      </c>
      <c r="F37" s="7">
        <v>4.79</v>
      </c>
      <c r="G37" s="7">
        <f>F37</f>
        <v>4.79</v>
      </c>
      <c r="H37" s="33">
        <f>F37-E37+D37+F37-G37</f>
        <v>-1.2200000000000002</v>
      </c>
    </row>
    <row r="38" spans="1:8" ht="15" customHeight="1" x14ac:dyDescent="0.25">
      <c r="A38" s="148" t="s">
        <v>149</v>
      </c>
      <c r="B38" s="149"/>
      <c r="C38" s="83"/>
      <c r="D38" s="7">
        <v>-7.05</v>
      </c>
      <c r="E38" s="83">
        <v>17.100000000000001</v>
      </c>
      <c r="F38" s="7">
        <v>18.07</v>
      </c>
      <c r="G38" s="7">
        <f t="shared" ref="G38:G40" si="2">F38</f>
        <v>18.07</v>
      </c>
      <c r="H38" s="33">
        <f t="shared" ref="H38:H40" si="3">F38-E38+D38+F38-G38</f>
        <v>-6.0800000000000018</v>
      </c>
    </row>
    <row r="39" spans="1:8" ht="15" customHeight="1" x14ac:dyDescent="0.25">
      <c r="A39" s="148" t="s">
        <v>150</v>
      </c>
      <c r="B39" s="149"/>
      <c r="C39" s="83"/>
      <c r="D39" s="7">
        <v>-20.32</v>
      </c>
      <c r="E39" s="7">
        <v>135.94</v>
      </c>
      <c r="F39" s="7">
        <v>130.85</v>
      </c>
      <c r="G39" s="7">
        <f t="shared" si="2"/>
        <v>130.85</v>
      </c>
      <c r="H39" s="33">
        <f t="shared" si="3"/>
        <v>-25.409999999999997</v>
      </c>
    </row>
    <row r="40" spans="1:8" ht="15" customHeight="1" x14ac:dyDescent="0.25">
      <c r="A40" s="148" t="s">
        <v>135</v>
      </c>
      <c r="B40" s="149"/>
      <c r="C40" s="83"/>
      <c r="D40" s="7">
        <v>-1.01</v>
      </c>
      <c r="E40" s="7">
        <v>4.76</v>
      </c>
      <c r="F40" s="7">
        <v>4.7699999999999996</v>
      </c>
      <c r="G40" s="7">
        <f t="shared" si="2"/>
        <v>4.7699999999999996</v>
      </c>
      <c r="H40" s="84">
        <f t="shared" si="3"/>
        <v>-1</v>
      </c>
    </row>
    <row r="41" spans="1:8" ht="12.75" customHeight="1" x14ac:dyDescent="0.25">
      <c r="A41" s="144" t="s">
        <v>120</v>
      </c>
      <c r="B41" s="145"/>
      <c r="C41" s="83"/>
      <c r="D41" s="7"/>
      <c r="E41" s="33">
        <f>E8+E31+E35</f>
        <v>2239.79</v>
      </c>
      <c r="F41" s="33">
        <f>F8+F31+F35</f>
        <v>2158.44</v>
      </c>
      <c r="G41" s="84">
        <f>G8+G31+G35</f>
        <v>1755.2049999999999</v>
      </c>
      <c r="H41" s="7"/>
    </row>
    <row r="42" spans="1:8" ht="12" customHeight="1" x14ac:dyDescent="0.25">
      <c r="A42" s="157" t="s">
        <v>151</v>
      </c>
      <c r="B42" s="158"/>
      <c r="C42" s="83"/>
      <c r="D42" s="7"/>
      <c r="E42" s="7"/>
      <c r="F42" s="7"/>
      <c r="G42" s="54"/>
      <c r="H42" s="7"/>
    </row>
    <row r="43" spans="1:8" ht="15.75" customHeight="1" x14ac:dyDescent="0.25">
      <c r="A43" s="69" t="s">
        <v>130</v>
      </c>
      <c r="B43" s="39"/>
      <c r="C43" s="83" t="s">
        <v>121</v>
      </c>
      <c r="D43" s="84">
        <v>26.98</v>
      </c>
      <c r="E43" s="83">
        <v>5.4</v>
      </c>
      <c r="F43" s="83">
        <v>5.4</v>
      </c>
      <c r="G43" s="105">
        <f>G44</f>
        <v>0.92</v>
      </c>
      <c r="H43" s="84">
        <f t="shared" ref="H43:H44" si="4">F43-E43+D43+F43-G43</f>
        <v>31.46</v>
      </c>
    </row>
    <row r="44" spans="1:8" x14ac:dyDescent="0.25">
      <c r="A44" s="142" t="s">
        <v>76</v>
      </c>
      <c r="B44" s="143"/>
      <c r="C44" s="106" t="s">
        <v>122</v>
      </c>
      <c r="D44" s="106">
        <v>0</v>
      </c>
      <c r="E44" s="106">
        <v>0.92</v>
      </c>
      <c r="F44" s="106">
        <v>0.92</v>
      </c>
      <c r="G44" s="107">
        <f>F44</f>
        <v>0.92</v>
      </c>
      <c r="H44" s="108">
        <f t="shared" si="4"/>
        <v>0</v>
      </c>
    </row>
    <row r="45" spans="1:8" ht="22.15" customHeight="1" x14ac:dyDescent="0.25">
      <c r="A45" s="144" t="s">
        <v>136</v>
      </c>
      <c r="B45" s="155"/>
      <c r="C45" s="83"/>
      <c r="D45" s="84">
        <v>-5.29</v>
      </c>
      <c r="E45" s="85">
        <v>79.2</v>
      </c>
      <c r="F45" s="83">
        <v>74.45</v>
      </c>
      <c r="G45" s="83">
        <f>F45</f>
        <v>74.45</v>
      </c>
      <c r="H45" s="84">
        <f>F45-E45+D45+F45-G45</f>
        <v>-10.040000000000006</v>
      </c>
    </row>
    <row r="46" spans="1:8" ht="18" customHeight="1" x14ac:dyDescent="0.25">
      <c r="A46" s="146" t="s">
        <v>120</v>
      </c>
      <c r="B46" s="147"/>
      <c r="C46" s="83"/>
      <c r="D46" s="83"/>
      <c r="E46" s="84">
        <f>E41+E43+E45</f>
        <v>2324.39</v>
      </c>
      <c r="F46" s="84">
        <f>F41+F43+F45</f>
        <v>2238.29</v>
      </c>
      <c r="G46" s="84">
        <f>G41+G43+G45</f>
        <v>1830.575</v>
      </c>
      <c r="H46" s="83"/>
    </row>
    <row r="47" spans="1:8" ht="18" customHeight="1" x14ac:dyDescent="0.25">
      <c r="A47" s="127" t="s">
        <v>129</v>
      </c>
      <c r="B47" s="129"/>
      <c r="C47" s="85"/>
      <c r="D47" s="85">
        <f>D4</f>
        <v>634.9</v>
      </c>
      <c r="E47" s="73"/>
      <c r="F47" s="73"/>
      <c r="G47" s="72"/>
      <c r="H47" s="85">
        <f>F46-E46+D47+F46-G46</f>
        <v>956.5150000000001</v>
      </c>
    </row>
    <row r="48" spans="1:8" ht="24.75" customHeight="1" x14ac:dyDescent="0.25">
      <c r="A48" s="127" t="s">
        <v>145</v>
      </c>
      <c r="B48" s="127"/>
      <c r="C48" s="94"/>
      <c r="D48" s="74"/>
      <c r="E48" s="75"/>
      <c r="F48" s="76"/>
      <c r="G48" s="76"/>
      <c r="H48" s="75">
        <f>H49+H50</f>
        <v>956.51499999999987</v>
      </c>
    </row>
    <row r="49" spans="1:8" ht="18.75" customHeight="1" x14ac:dyDescent="0.25">
      <c r="A49" s="127" t="s">
        <v>127</v>
      </c>
      <c r="B49" s="128"/>
      <c r="C49" s="94"/>
      <c r="D49" s="74"/>
      <c r="E49" s="75"/>
      <c r="F49" s="76"/>
      <c r="G49" s="76"/>
      <c r="H49" s="75">
        <f>H32+H43</f>
        <v>1351.5039999999999</v>
      </c>
    </row>
    <row r="50" spans="1:8" ht="19.5" customHeight="1" x14ac:dyDescent="0.25">
      <c r="A50" s="127" t="s">
        <v>131</v>
      </c>
      <c r="B50" s="129"/>
      <c r="C50" s="94"/>
      <c r="D50" s="74"/>
      <c r="E50" s="75"/>
      <c r="F50" s="76"/>
      <c r="G50" s="76"/>
      <c r="H50" s="75">
        <f>H8+H33+H35+H45</f>
        <v>-394.98900000000009</v>
      </c>
    </row>
    <row r="51" spans="1:8" ht="14.25" customHeight="1" x14ac:dyDescent="0.25">
      <c r="A51" s="130"/>
      <c r="B51" s="131"/>
      <c r="C51" s="131"/>
      <c r="D51" s="131"/>
      <c r="E51" s="131"/>
      <c r="F51" s="131"/>
      <c r="G51" s="131"/>
      <c r="H51" s="131"/>
    </row>
    <row r="52" spans="1:8" ht="14.25" customHeight="1" x14ac:dyDescent="0.25">
      <c r="A52" s="70"/>
      <c r="B52" s="71"/>
      <c r="C52" s="95"/>
      <c r="D52" s="71"/>
      <c r="E52" s="71"/>
      <c r="F52" s="71"/>
      <c r="G52" s="71"/>
      <c r="H52" s="71"/>
    </row>
    <row r="53" spans="1:8" ht="14.25" customHeight="1" x14ac:dyDescent="0.25">
      <c r="A53" s="66"/>
      <c r="B53" s="65"/>
      <c r="C53" s="95"/>
      <c r="D53" s="65"/>
      <c r="E53" s="65"/>
      <c r="F53" s="65"/>
      <c r="G53" s="65"/>
      <c r="H53" s="65"/>
    </row>
    <row r="54" spans="1:8" x14ac:dyDescent="0.25">
      <c r="A54" s="20" t="s">
        <v>146</v>
      </c>
      <c r="D54" s="21"/>
      <c r="E54" s="21"/>
      <c r="F54" s="21"/>
      <c r="G54" s="21"/>
    </row>
    <row r="55" spans="1:8" x14ac:dyDescent="0.25">
      <c r="A55" s="136" t="s">
        <v>60</v>
      </c>
      <c r="B55" s="137"/>
      <c r="C55" s="137"/>
      <c r="D55" s="138"/>
      <c r="E55" s="34" t="s">
        <v>61</v>
      </c>
      <c r="F55" s="34" t="s">
        <v>62</v>
      </c>
      <c r="G55" s="34" t="s">
        <v>123</v>
      </c>
      <c r="H55" s="6" t="s">
        <v>124</v>
      </c>
    </row>
    <row r="56" spans="1:8" x14ac:dyDescent="0.25">
      <c r="A56" s="133" t="s">
        <v>152</v>
      </c>
      <c r="B56" s="134"/>
      <c r="C56" s="134"/>
      <c r="D56" s="135"/>
      <c r="E56" s="35">
        <v>43647</v>
      </c>
      <c r="F56" s="34" t="s">
        <v>153</v>
      </c>
      <c r="G56" s="36">
        <v>9.75</v>
      </c>
      <c r="H56" s="6" t="s">
        <v>154</v>
      </c>
    </row>
    <row r="57" spans="1:8" x14ac:dyDescent="0.25">
      <c r="A57" s="133" t="s">
        <v>117</v>
      </c>
      <c r="B57" s="134"/>
      <c r="C57" s="134"/>
      <c r="D57" s="135"/>
      <c r="E57" s="35">
        <v>43556</v>
      </c>
      <c r="F57" s="34">
        <v>3</v>
      </c>
      <c r="G57" s="36">
        <v>1.84</v>
      </c>
      <c r="H57" s="6" t="s">
        <v>125</v>
      </c>
    </row>
    <row r="58" spans="1:8" x14ac:dyDescent="0.25">
      <c r="A58" s="133" t="s">
        <v>155</v>
      </c>
      <c r="B58" s="134"/>
      <c r="C58" s="134"/>
      <c r="D58" s="135"/>
      <c r="E58" s="35">
        <v>43739</v>
      </c>
      <c r="F58" s="34" t="s">
        <v>156</v>
      </c>
      <c r="G58" s="36">
        <v>70.59</v>
      </c>
      <c r="H58" s="6" t="s">
        <v>157</v>
      </c>
    </row>
    <row r="59" spans="1:8" x14ac:dyDescent="0.25">
      <c r="A59" s="133" t="s">
        <v>8</v>
      </c>
      <c r="B59" s="134"/>
      <c r="C59" s="134"/>
      <c r="D59" s="135"/>
      <c r="E59" s="35"/>
      <c r="F59" s="34"/>
      <c r="G59" s="36">
        <f>SUM(G56:G58)</f>
        <v>82.18</v>
      </c>
      <c r="H59" s="6"/>
    </row>
    <row r="60" spans="1:8" x14ac:dyDescent="0.25">
      <c r="A60" s="20" t="s">
        <v>50</v>
      </c>
      <c r="D60" s="21"/>
      <c r="E60" s="21"/>
      <c r="F60" s="21"/>
      <c r="G60" s="21"/>
    </row>
    <row r="61" spans="1:8" x14ac:dyDescent="0.25">
      <c r="A61" s="20" t="s">
        <v>51</v>
      </c>
      <c r="D61" s="21"/>
      <c r="E61" s="21"/>
      <c r="F61" s="21"/>
      <c r="G61" s="21"/>
    </row>
    <row r="62" spans="1:8" ht="41.45" customHeight="1" x14ac:dyDescent="0.25">
      <c r="A62" s="136" t="s">
        <v>63</v>
      </c>
      <c r="B62" s="137"/>
      <c r="C62" s="137"/>
      <c r="D62" s="137"/>
      <c r="E62" s="138"/>
      <c r="F62" s="38" t="s">
        <v>62</v>
      </c>
      <c r="G62" s="37" t="s">
        <v>158</v>
      </c>
    </row>
    <row r="63" spans="1:8" x14ac:dyDescent="0.25">
      <c r="A63" s="133" t="s">
        <v>96</v>
      </c>
      <c r="B63" s="134"/>
      <c r="C63" s="134"/>
      <c r="D63" s="134"/>
      <c r="E63" s="135"/>
      <c r="F63" s="34">
        <v>4</v>
      </c>
      <c r="G63" s="110">
        <v>1126.22</v>
      </c>
    </row>
    <row r="64" spans="1:8" x14ac:dyDescent="0.25">
      <c r="A64" s="45"/>
      <c r="B64" s="46"/>
      <c r="C64" s="97"/>
      <c r="D64" s="46"/>
      <c r="E64" s="46"/>
      <c r="F64" s="47"/>
      <c r="G64" s="47"/>
    </row>
    <row r="65" spans="1:7" x14ac:dyDescent="0.25">
      <c r="A65" s="48" t="s">
        <v>77</v>
      </c>
      <c r="B65" s="49"/>
      <c r="C65" s="98"/>
      <c r="D65" s="49"/>
      <c r="E65" s="49"/>
      <c r="F65" s="34"/>
      <c r="G65" s="34"/>
    </row>
    <row r="66" spans="1:7" x14ac:dyDescent="0.25">
      <c r="A66" s="136" t="s">
        <v>78</v>
      </c>
      <c r="B66" s="140"/>
      <c r="C66" s="125" t="s">
        <v>79</v>
      </c>
      <c r="D66" s="140"/>
      <c r="E66" s="34" t="s">
        <v>80</v>
      </c>
      <c r="F66" s="34" t="s">
        <v>81</v>
      </c>
      <c r="G66" s="34" t="s">
        <v>82</v>
      </c>
    </row>
    <row r="67" spans="1:7" x14ac:dyDescent="0.25">
      <c r="A67" s="136" t="s">
        <v>102</v>
      </c>
      <c r="B67" s="140"/>
      <c r="C67" s="125" t="s">
        <v>59</v>
      </c>
      <c r="D67" s="138"/>
      <c r="E67" s="34">
        <v>7</v>
      </c>
      <c r="F67" s="34" t="s">
        <v>59</v>
      </c>
      <c r="G67" s="34" t="s">
        <v>59</v>
      </c>
    </row>
    <row r="68" spans="1:7" x14ac:dyDescent="0.25">
      <c r="A68" s="20"/>
      <c r="D68" s="21"/>
      <c r="E68" s="21"/>
      <c r="F68" s="21"/>
      <c r="G68" s="21"/>
    </row>
    <row r="69" spans="1:7" x14ac:dyDescent="0.25">
      <c r="A69" s="20" t="s">
        <v>118</v>
      </c>
      <c r="F69" s="18"/>
    </row>
    <row r="70" spans="1:7" x14ac:dyDescent="0.25">
      <c r="A70" s="132" t="s">
        <v>147</v>
      </c>
      <c r="B70" s="131"/>
      <c r="C70" s="131"/>
      <c r="D70" s="131"/>
      <c r="E70" s="131"/>
      <c r="F70" s="131"/>
      <c r="G70" s="131"/>
    </row>
    <row r="71" spans="1:7" x14ac:dyDescent="0.25">
      <c r="A71" s="139" t="s">
        <v>137</v>
      </c>
      <c r="B71" s="139"/>
      <c r="C71" s="139"/>
      <c r="D71" s="139"/>
      <c r="E71" s="139"/>
      <c r="F71" s="139"/>
      <c r="G71" s="139"/>
    </row>
    <row r="72" spans="1:7" x14ac:dyDescent="0.25">
      <c r="A72" s="139"/>
      <c r="B72" s="139"/>
      <c r="C72" s="139"/>
      <c r="D72" s="139"/>
      <c r="E72" s="139"/>
      <c r="F72" s="139"/>
      <c r="G72" s="139"/>
    </row>
    <row r="73" spans="1:7" ht="18" customHeight="1" x14ac:dyDescent="0.25">
      <c r="A73" s="139"/>
      <c r="B73" s="139"/>
      <c r="C73" s="139"/>
      <c r="D73" s="139"/>
      <c r="E73" s="139"/>
      <c r="F73" s="139"/>
      <c r="G73" s="139"/>
    </row>
    <row r="74" spans="1:7" hidden="1" x14ac:dyDescent="0.25">
      <c r="A74" s="139"/>
      <c r="B74" s="139"/>
      <c r="C74" s="139"/>
      <c r="D74" s="139"/>
      <c r="E74" s="139"/>
      <c r="F74" s="139"/>
      <c r="G74" s="139"/>
    </row>
    <row r="75" spans="1:7" ht="27" customHeight="1" x14ac:dyDescent="0.25">
      <c r="A75" s="63"/>
      <c r="B75" s="63"/>
      <c r="C75" s="99"/>
      <c r="D75" s="63"/>
      <c r="E75" s="63"/>
      <c r="F75" s="63"/>
      <c r="G75" s="63"/>
    </row>
    <row r="76" spans="1:7" x14ac:dyDescent="0.25">
      <c r="A76" s="86" t="s">
        <v>83</v>
      </c>
      <c r="B76" s="87"/>
      <c r="C76" s="100"/>
      <c r="D76" s="86"/>
      <c r="E76" s="86"/>
      <c r="F76" s="86"/>
    </row>
    <row r="77" spans="1:7" x14ac:dyDescent="0.25">
      <c r="A77" s="86" t="s">
        <v>84</v>
      </c>
      <c r="B77" s="87"/>
      <c r="C77" s="100"/>
      <c r="D77" s="86"/>
      <c r="E77" s="86" t="s">
        <v>86</v>
      </c>
      <c r="F77" s="86"/>
    </row>
    <row r="78" spans="1:7" x14ac:dyDescent="0.25">
      <c r="A78" s="86" t="s">
        <v>85</v>
      </c>
      <c r="B78" s="87"/>
      <c r="C78" s="100"/>
      <c r="D78" s="86"/>
      <c r="E78" s="86"/>
      <c r="F78" s="86"/>
    </row>
    <row r="79" spans="1:7" x14ac:dyDescent="0.25">
      <c r="A79" s="21"/>
      <c r="B79" s="50"/>
    </row>
    <row r="80" spans="1:7" x14ac:dyDescent="0.25">
      <c r="A80" s="18" t="s">
        <v>87</v>
      </c>
    </row>
    <row r="81" spans="1:1" x14ac:dyDescent="0.25">
      <c r="A81" s="18" t="s">
        <v>88</v>
      </c>
    </row>
    <row r="82" spans="1:1" x14ac:dyDescent="0.25">
      <c r="A82" s="18" t="s">
        <v>148</v>
      </c>
    </row>
    <row r="83" spans="1:1" x14ac:dyDescent="0.25">
      <c r="A83" s="18" t="s">
        <v>89</v>
      </c>
    </row>
    <row r="84" spans="1:1" x14ac:dyDescent="0.25">
      <c r="A84" s="18"/>
    </row>
  </sheetData>
  <mergeCells count="47">
    <mergeCell ref="A45:B45"/>
    <mergeCell ref="A48:B48"/>
    <mergeCell ref="A4:B4"/>
    <mergeCell ref="A7:H7"/>
    <mergeCell ref="A46:B46"/>
    <mergeCell ref="A47:B47"/>
    <mergeCell ref="A33:B33"/>
    <mergeCell ref="A29:B29"/>
    <mergeCell ref="A31:B31"/>
    <mergeCell ref="A42:B42"/>
    <mergeCell ref="A14:B14"/>
    <mergeCell ref="A15:B15"/>
    <mergeCell ref="A17:B17"/>
    <mergeCell ref="A18:B18"/>
    <mergeCell ref="A21:B21"/>
    <mergeCell ref="A20:B20"/>
    <mergeCell ref="A3:B3"/>
    <mergeCell ref="A8:B8"/>
    <mergeCell ref="A10:B10"/>
    <mergeCell ref="A11:H11"/>
    <mergeCell ref="A12:B12"/>
    <mergeCell ref="A23:B23"/>
    <mergeCell ref="A26:B26"/>
    <mergeCell ref="A27:B27"/>
    <mergeCell ref="A41:B41"/>
    <mergeCell ref="A44:B44"/>
    <mergeCell ref="A35:B35"/>
    <mergeCell ref="A37:B37"/>
    <mergeCell ref="A38:B38"/>
    <mergeCell ref="A39:B39"/>
    <mergeCell ref="A40:B40"/>
    <mergeCell ref="A71:G74"/>
    <mergeCell ref="A66:B66"/>
    <mergeCell ref="A67:B67"/>
    <mergeCell ref="C66:D66"/>
    <mergeCell ref="C67:D67"/>
    <mergeCell ref="A49:B49"/>
    <mergeCell ref="A50:B50"/>
    <mergeCell ref="A51:H51"/>
    <mergeCell ref="A70:G70"/>
    <mergeCell ref="A59:D59"/>
    <mergeCell ref="A62:E62"/>
    <mergeCell ref="A63:E63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2020-03-18T06:33:08Z</cp:lastPrinted>
  <dcterms:created xsi:type="dcterms:W3CDTF">2013-02-18T04:38:06Z</dcterms:created>
  <dcterms:modified xsi:type="dcterms:W3CDTF">2020-03-19T03:51:33Z</dcterms:modified>
</cp:coreProperties>
</file>