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4" i="8" l="1"/>
  <c r="H56" i="8" s="1"/>
  <c r="G29" i="8"/>
  <c r="G26" i="8"/>
  <c r="G25" i="8"/>
  <c r="G23" i="8"/>
  <c r="G22" i="8" s="1"/>
  <c r="G20" i="8"/>
  <c r="G19" i="8"/>
  <c r="G17" i="8"/>
  <c r="G16" i="8" s="1"/>
  <c r="G14" i="8"/>
  <c r="G13" i="8" s="1"/>
  <c r="F29" i="8"/>
  <c r="E29" i="8"/>
  <c r="F34" i="8"/>
  <c r="F33" i="8" s="1"/>
  <c r="E34" i="8"/>
  <c r="E33" i="8" s="1"/>
  <c r="F26" i="8"/>
  <c r="F25" i="8" s="1"/>
  <c r="E26" i="8"/>
  <c r="E25" i="8" s="1"/>
  <c r="F23" i="8"/>
  <c r="F22" i="8" s="1"/>
  <c r="E23" i="8"/>
  <c r="E22" i="8"/>
  <c r="F20" i="8"/>
  <c r="F19" i="8" s="1"/>
  <c r="E20" i="8"/>
  <c r="E19" i="8"/>
  <c r="F17" i="8"/>
  <c r="F16" i="8" s="1"/>
  <c r="E17" i="8"/>
  <c r="E16" i="8" s="1"/>
  <c r="F14" i="8"/>
  <c r="F13" i="8" s="1"/>
  <c r="E14" i="8"/>
  <c r="D13" i="8" l="1"/>
  <c r="C25" i="8"/>
  <c r="C9" i="8"/>
  <c r="H41" i="8" l="1"/>
  <c r="H40" i="8"/>
  <c r="H39" i="8"/>
  <c r="H38" i="8"/>
  <c r="F36" i="8"/>
  <c r="E36" i="8"/>
  <c r="H52" i="8"/>
  <c r="H58" i="8" s="1"/>
  <c r="G32" i="8"/>
  <c r="H32" i="8" s="1"/>
  <c r="G8" i="8"/>
  <c r="G9" i="8" s="1"/>
  <c r="H16" i="8"/>
  <c r="E13" i="8"/>
  <c r="H34" i="8"/>
  <c r="G66" i="8"/>
  <c r="H30" i="8"/>
  <c r="H28" i="8"/>
  <c r="H27" i="8"/>
  <c r="H26" i="8"/>
  <c r="H24" i="8"/>
  <c r="H20" i="8"/>
  <c r="H18" i="8"/>
  <c r="H17" i="8"/>
  <c r="H15" i="8"/>
  <c r="H14" i="8"/>
  <c r="H12" i="8"/>
  <c r="H36" i="8" l="1"/>
  <c r="H33" i="8"/>
  <c r="H19" i="8"/>
  <c r="H25" i="8"/>
  <c r="H29" i="8"/>
  <c r="G42" i="8"/>
  <c r="G55" i="8" s="1"/>
  <c r="H13" i="8"/>
  <c r="H22" i="8"/>
  <c r="E8" i="8"/>
  <c r="H23" i="8"/>
  <c r="F8" i="8"/>
  <c r="F42" i="8" l="1"/>
  <c r="F55" i="8" s="1"/>
  <c r="H8" i="8"/>
  <c r="F10" i="8"/>
  <c r="E10" i="8"/>
  <c r="E9" i="8" s="1"/>
  <c r="E42" i="8"/>
  <c r="E55" i="8" s="1"/>
  <c r="H21" i="8"/>
  <c r="H10" i="8" l="1"/>
  <c r="H59" i="8"/>
  <c r="H57" i="8" s="1"/>
  <c r="F9" i="8"/>
  <c r="H9" i="8" s="1"/>
</calcChain>
</file>

<file path=xl/sharedStrings.xml><?xml version="1.0" encoding="utf-8"?>
<sst xmlns="http://schemas.openxmlformats.org/spreadsheetml/2006/main" count="183" uniqueCount="160">
  <si>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</si>
  <si>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</si>
  <si>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</si>
  <si>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</si>
  <si>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</si>
  <si>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</si>
  <si>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</si>
  <si>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</si>
  <si>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</si>
  <si>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</si>
  <si>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</si>
  <si>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</si>
  <si>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</si>
  <si>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</si>
  <si>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</si>
  <si>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</si>
  <si>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</si>
  <si>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</si>
  <si>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</si>
  <si>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</si>
  <si>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</si>
  <si>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</si>
  <si>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</si>
  <si>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</si>
  <si>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</si>
  <si>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</si>
  <si>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</si>
  <si>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</si>
  <si>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</si>
  <si>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</si>
  <si>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</si>
  <si>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</si>
  <si>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</si>
  <si>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</si>
  <si>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</si>
  <si>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</si>
  <si>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</si>
  <si>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</si>
  <si>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</si>
  <si>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</si>
  <si>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</si>
  <si>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</si>
  <si>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</si>
  <si>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</si>
  <si>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</si>
  <si>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</si>
  <si>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</si>
  <si>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</si>
  <si>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</si>
  <si>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</si>
  <si>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</si>
  <si>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</si>
  <si>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</si>
  <si>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</si>
  <si>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</si>
  <si>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</si>
  <si>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</si>
  <si>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</si>
  <si>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</si>
  <si>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</si>
  <si>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</si>
  <si>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</si>
  <si>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</si>
  <si>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</si>
  <si>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</si>
  <si>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</si>
  <si>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</si>
  <si>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</si>
  <si>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</si>
  <si>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</si>
  <si>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</si>
  <si>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</si>
  <si>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</si>
  <si>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</si>
  <si>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</si>
  <si>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</si>
  <si>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</si>
  <si>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</si>
  <si>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</si>
  <si>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</si>
  <si>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</si>
  <si>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</si>
  <si>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</si>
  <si>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</si>
  <si>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</si>
  <si>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</si>
  <si>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</si>
  <si>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</si>
  <si>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</si>
  <si>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</si>
  <si>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</si>
  <si>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</si>
  <si>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</si>
  <si>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</si>
  <si>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</si>
  <si>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</si>
  <si>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</si>
  <si>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</si>
  <si>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</si>
  <si>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</si>
  <si>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</si>
  <si>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</si>
  <si>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</si>
  <si>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2006 года</t>
    </r>
  </si>
  <si>
    <t>№ 59 А по ул. Луговой</t>
  </si>
  <si>
    <t>9  этажей</t>
  </si>
  <si>
    <t>5 подъездов</t>
  </si>
  <si>
    <t>луговая, 59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</si>
  <si>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</si>
  <si>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</si>
  <si>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</si>
  <si>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</si>
  <si>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</si>
  <si>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</si>
  <si>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</si>
  <si>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</si>
  <si>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</si>
  <si>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</si>
  <si>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</si>
  <si>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</si>
  <si>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</si>
  <si>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</si>
  <si>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</si>
  <si>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</si>
  <si>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</si>
  <si>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</si>
  <si>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количество проживающих</t>
  </si>
  <si>
    <t>сумма, т.р.</t>
  </si>
  <si>
    <t>исполнитель</t>
  </si>
  <si>
    <t>Ресо-Гарантия</t>
  </si>
  <si>
    <t>итого по дому:</t>
  </si>
  <si>
    <t>Прочие работы и услуги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</si>
  <si>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</si>
  <si>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</si>
  <si>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</si>
  <si>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</si>
  <si>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</si>
  <si>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</t>
  </si>
  <si>
    <t>373 чел.</t>
  </si>
  <si>
    <t>10 т.р в мес</t>
  </si>
  <si>
    <t>всего: 2342,4 кв.м</t>
  </si>
  <si>
    <t>3.обслуживание теплового счетчика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</si>
  <si>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</si>
  <si>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</si>
  <si>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</si>
  <si>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</si>
  <si>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</si>
  <si>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</si>
  <si>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</si>
  <si>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</si>
  <si>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</si>
  <si>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 г.(тыс.р.)</t>
  </si>
  <si>
    <t>переходящие остатки д/ср-в на конец  2018 г.</t>
  </si>
  <si>
    <t>замена моноблоков в лифте п.3</t>
  </si>
  <si>
    <t>1 компл.</t>
  </si>
  <si>
    <t>ЛифтДВ</t>
  </si>
  <si>
    <t xml:space="preserve">План по статье "текущий ремонт" на 2019 год. </t>
  </si>
  <si>
    <t>3. Перечень работ, выполненных по статье " текущий ремонт"  в 2018 году.</t>
  </si>
  <si>
    <t>Предложение Управляющей компании: Ремонт системы ХГВС в подвале.</t>
  </si>
  <si>
    <r>
      <t>ИСХ_№  172/01 от 30.01.2019 года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</si>
</sst>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0" xfId="0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0" xfId="0" applyFont="1" applyAlignment="1"/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/>
    <xf numFmtId="0" fontId="3" fillId="0" borderId="9" xfId="0" applyFont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148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104</v>
      </c>
    </row>
    <row r="4" spans="1:4" ht="14.25" customHeight="1" x14ac:dyDescent="0.25">
      <c r="A4" s="22" t="s">
        <v>159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0" t="s">
        <v>13</v>
      </c>
      <c r="D9" s="101"/>
    </row>
    <row r="10" spans="1:4" s="3" customFormat="1" ht="24" customHeight="1" x14ac:dyDescent="0.25">
      <c r="A10" s="12" t="s">
        <v>2</v>
      </c>
      <c r="B10" s="15" t="s">
        <v>14</v>
      </c>
      <c r="C10" s="102" t="s">
        <v>95</v>
      </c>
      <c r="D10" s="103"/>
    </row>
    <row r="11" spans="1:4" s="3" customFormat="1" ht="15" customHeight="1" x14ac:dyDescent="0.25">
      <c r="A11" s="12" t="s">
        <v>3</v>
      </c>
      <c r="B11" s="13" t="s">
        <v>15</v>
      </c>
      <c r="C11" s="100" t="s">
        <v>16</v>
      </c>
      <c r="D11" s="101"/>
    </row>
    <row r="12" spans="1:4" s="3" customFormat="1" ht="15" customHeight="1" x14ac:dyDescent="0.25">
      <c r="A12" s="63" t="s">
        <v>4</v>
      </c>
      <c r="B12" s="64" t="s">
        <v>108</v>
      </c>
      <c r="C12" s="58" t="s">
        <v>109</v>
      </c>
      <c r="D12" s="59" t="s">
        <v>110</v>
      </c>
    </row>
    <row r="13" spans="1:4" s="3" customFormat="1" ht="15" customHeight="1" x14ac:dyDescent="0.25">
      <c r="A13" s="65"/>
      <c r="B13" s="66"/>
      <c r="C13" s="58" t="s">
        <v>111</v>
      </c>
      <c r="D13" s="59" t="s">
        <v>112</v>
      </c>
    </row>
    <row r="14" spans="1:4" s="3" customFormat="1" ht="15" customHeight="1" x14ac:dyDescent="0.25">
      <c r="A14" s="65"/>
      <c r="B14" s="66"/>
      <c r="C14" s="58" t="s">
        <v>113</v>
      </c>
      <c r="D14" s="59" t="s">
        <v>114</v>
      </c>
    </row>
    <row r="15" spans="1:4" s="3" customFormat="1" ht="15" customHeight="1" x14ac:dyDescent="0.25">
      <c r="A15" s="65"/>
      <c r="B15" s="66"/>
      <c r="C15" s="58" t="s">
        <v>115</v>
      </c>
      <c r="D15" s="59" t="s">
        <v>116</v>
      </c>
    </row>
    <row r="16" spans="1:4" s="3" customFormat="1" ht="15" customHeight="1" x14ac:dyDescent="0.25">
      <c r="A16" s="65"/>
      <c r="B16" s="66"/>
      <c r="C16" s="58" t="s">
        <v>117</v>
      </c>
      <c r="D16" s="59" t="s">
        <v>118</v>
      </c>
    </row>
    <row r="17" spans="1:5" s="3" customFormat="1" ht="15" customHeight="1" x14ac:dyDescent="0.25">
      <c r="A17" s="65"/>
      <c r="B17" s="66"/>
      <c r="C17" s="58" t="s">
        <v>119</v>
      </c>
      <c r="D17" s="59" t="s">
        <v>120</v>
      </c>
    </row>
    <row r="18" spans="1:5" s="3" customFormat="1" ht="15" customHeight="1" x14ac:dyDescent="0.25">
      <c r="A18" s="67"/>
      <c r="B18" s="68"/>
      <c r="C18" s="58" t="s">
        <v>121</v>
      </c>
      <c r="D18" s="59" t="s">
        <v>122</v>
      </c>
    </row>
    <row r="19" spans="1:5" s="3" customFormat="1" ht="14.25" customHeight="1" x14ac:dyDescent="0.25">
      <c r="A19" s="12" t="s">
        <v>5</v>
      </c>
      <c r="B19" s="13" t="s">
        <v>17</v>
      </c>
      <c r="C19" s="104" t="s">
        <v>102</v>
      </c>
      <c r="D19" s="105"/>
    </row>
    <row r="20" spans="1:5" s="3" customFormat="1" x14ac:dyDescent="0.25">
      <c r="A20" s="12" t="s">
        <v>6</v>
      </c>
      <c r="B20" s="13" t="s">
        <v>18</v>
      </c>
      <c r="C20" s="106" t="s">
        <v>60</v>
      </c>
      <c r="D20" s="107"/>
    </row>
    <row r="21" spans="1:5" s="3" customFormat="1" ht="16.5" customHeight="1" x14ac:dyDescent="0.25">
      <c r="A21" s="12" t="s">
        <v>7</v>
      </c>
      <c r="B21" s="13" t="s">
        <v>19</v>
      </c>
      <c r="C21" s="102" t="s">
        <v>20</v>
      </c>
      <c r="D21" s="103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8" t="s">
        <v>27</v>
      </c>
      <c r="B26" s="109"/>
      <c r="C26" s="109"/>
      <c r="D26" s="110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97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98</v>
      </c>
      <c r="C30" s="6" t="s">
        <v>99</v>
      </c>
      <c r="D30" s="10" t="s">
        <v>100</v>
      </c>
      <c r="E30" t="s">
        <v>94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125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7">
        <v>1986</v>
      </c>
      <c r="D40" s="98"/>
    </row>
    <row r="41" spans="1:4" x14ac:dyDescent="0.25">
      <c r="A41" s="7">
        <v>2</v>
      </c>
      <c r="B41" s="6" t="s">
        <v>38</v>
      </c>
      <c r="C41" s="97" t="s">
        <v>105</v>
      </c>
      <c r="D41" s="98"/>
    </row>
    <row r="42" spans="1:4" ht="15" customHeight="1" x14ac:dyDescent="0.25">
      <c r="A42" s="7">
        <v>3</v>
      </c>
      <c r="B42" s="6" t="s">
        <v>39</v>
      </c>
      <c r="C42" s="97" t="s">
        <v>106</v>
      </c>
      <c r="D42" s="99"/>
    </row>
    <row r="43" spans="1:4" x14ac:dyDescent="0.25">
      <c r="A43" s="7">
        <v>4</v>
      </c>
      <c r="B43" s="6" t="s">
        <v>37</v>
      </c>
      <c r="C43" s="97">
        <v>5</v>
      </c>
      <c r="D43" s="99"/>
    </row>
    <row r="44" spans="1:4" x14ac:dyDescent="0.25">
      <c r="A44" s="7">
        <v>5</v>
      </c>
      <c r="B44" s="6" t="s">
        <v>40</v>
      </c>
      <c r="C44" s="97">
        <v>5</v>
      </c>
      <c r="D44" s="99"/>
    </row>
    <row r="45" spans="1:4" x14ac:dyDescent="0.25">
      <c r="A45" s="7">
        <v>6</v>
      </c>
      <c r="B45" s="6" t="s">
        <v>41</v>
      </c>
      <c r="C45" s="97">
        <v>9283.2000000000007</v>
      </c>
      <c r="D45" s="98"/>
    </row>
    <row r="46" spans="1:4" ht="15" customHeight="1" x14ac:dyDescent="0.25">
      <c r="A46" s="7">
        <v>7</v>
      </c>
      <c r="B46" s="6" t="s">
        <v>42</v>
      </c>
      <c r="C46" s="97">
        <v>622.1</v>
      </c>
      <c r="D46" s="98"/>
    </row>
    <row r="47" spans="1:4" x14ac:dyDescent="0.25">
      <c r="A47" s="7">
        <v>8</v>
      </c>
      <c r="B47" s="6" t="s">
        <v>43</v>
      </c>
      <c r="C47" s="97" t="s">
        <v>140</v>
      </c>
      <c r="D47" s="98"/>
    </row>
    <row r="48" spans="1:4" x14ac:dyDescent="0.25">
      <c r="A48" s="7">
        <v>9</v>
      </c>
      <c r="B48" s="6" t="s">
        <v>126</v>
      </c>
      <c r="C48" s="97" t="s">
        <v>138</v>
      </c>
      <c r="D48" s="98"/>
    </row>
    <row r="49" spans="1:4" x14ac:dyDescent="0.25">
      <c r="A49" s="81"/>
      <c r="B49" s="6" t="s">
        <v>96</v>
      </c>
      <c r="C49" s="81" t="s">
        <v>103</v>
      </c>
      <c r="D49" s="8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6" workbookViewId="0">
      <selection activeCell="G101" sqref="G10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135</v>
      </c>
      <c r="B1"/>
      <c r="C1" s="43"/>
      <c r="D1" s="43"/>
    </row>
    <row r="2" spans="1:8" ht="13.5" customHeight="1" x14ac:dyDescent="0.25">
      <c r="A2" s="4" t="s">
        <v>149</v>
      </c>
      <c r="B2"/>
      <c r="C2" s="43"/>
      <c r="D2" s="43"/>
    </row>
    <row r="3" spans="1:8" ht="56.25" customHeight="1" x14ac:dyDescent="0.25">
      <c r="A3" s="113" t="s">
        <v>67</v>
      </c>
      <c r="B3" s="129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3.25" customHeight="1" x14ac:dyDescent="0.25">
      <c r="A4" s="135" t="s">
        <v>150</v>
      </c>
      <c r="B4" s="136"/>
      <c r="C4" s="44"/>
      <c r="D4" s="32">
        <v>-672.01</v>
      </c>
      <c r="E4" s="32"/>
      <c r="F4" s="32"/>
      <c r="G4" s="45"/>
      <c r="H4" s="32"/>
    </row>
    <row r="5" spans="1:8" ht="15" customHeight="1" x14ac:dyDescent="0.25">
      <c r="A5" s="82" t="s">
        <v>133</v>
      </c>
      <c r="B5" s="83"/>
      <c r="C5" s="44"/>
      <c r="D5" s="32">
        <v>42.5</v>
      </c>
      <c r="E5" s="32"/>
      <c r="F5" s="32"/>
      <c r="G5" s="45"/>
      <c r="H5" s="32"/>
    </row>
    <row r="6" spans="1:8" ht="15" customHeight="1" x14ac:dyDescent="0.25">
      <c r="A6" s="82" t="s">
        <v>134</v>
      </c>
      <c r="B6" s="83"/>
      <c r="C6" s="44"/>
      <c r="D6" s="32">
        <v>-714.51</v>
      </c>
      <c r="E6" s="32"/>
      <c r="F6" s="32"/>
      <c r="G6" s="45"/>
      <c r="H6" s="32"/>
    </row>
    <row r="7" spans="1:8" ht="20.25" customHeight="1" x14ac:dyDescent="0.25">
      <c r="A7" s="130" t="s">
        <v>151</v>
      </c>
      <c r="B7" s="137"/>
      <c r="C7" s="137"/>
      <c r="D7" s="137"/>
      <c r="E7" s="137"/>
      <c r="F7" s="137"/>
      <c r="G7" s="137"/>
      <c r="H7" s="138"/>
    </row>
    <row r="8" spans="1:8" ht="17.25" customHeight="1" x14ac:dyDescent="0.25">
      <c r="A8" s="113" t="s">
        <v>74</v>
      </c>
      <c r="B8" s="114"/>
      <c r="C8" s="36">
        <v>21.13</v>
      </c>
      <c r="D8" s="33">
        <v>-446.01</v>
      </c>
      <c r="E8" s="95">
        <f>E12+E15+E18+E21+E23+E24+E27</f>
        <v>2327.3449999999998</v>
      </c>
      <c r="F8" s="95">
        <f>F12+F15+F18+F21+F23+F24+F27</f>
        <v>2313.2739999999999</v>
      </c>
      <c r="G8" s="95">
        <f>G12+G15+G18+G21+G23+G24+G27</f>
        <v>2313.2739999999999</v>
      </c>
      <c r="H8" s="94">
        <f>F8-E8+D8</f>
        <v>-460.0809999999999</v>
      </c>
    </row>
    <row r="9" spans="1:8" x14ac:dyDescent="0.25">
      <c r="A9" s="46" t="s">
        <v>75</v>
      </c>
      <c r="B9" s="47"/>
      <c r="C9" s="7">
        <f>C8-C10</f>
        <v>19.02</v>
      </c>
      <c r="D9" s="7">
        <v>-401.43</v>
      </c>
      <c r="E9" s="94">
        <f>E8-E10</f>
        <v>2094.6104999999998</v>
      </c>
      <c r="F9" s="94">
        <f>F8-F10</f>
        <v>2081.9465999999998</v>
      </c>
      <c r="G9" s="94">
        <f>G8-G10</f>
        <v>2081.944</v>
      </c>
      <c r="H9" s="94">
        <f t="shared" ref="H9:H10" si="0">F9-E9+D9</f>
        <v>-414.09390000000002</v>
      </c>
    </row>
    <row r="10" spans="1:8" x14ac:dyDescent="0.25">
      <c r="A10" s="111" t="s">
        <v>76</v>
      </c>
      <c r="B10" s="112"/>
      <c r="C10" s="7">
        <v>2.11</v>
      </c>
      <c r="D10" s="7">
        <v>-44.6</v>
      </c>
      <c r="E10" s="94">
        <f>E8*10%</f>
        <v>232.7345</v>
      </c>
      <c r="F10" s="94">
        <f>F8*10%</f>
        <v>231.32740000000001</v>
      </c>
      <c r="G10" s="94">
        <v>231.33</v>
      </c>
      <c r="H10" s="94">
        <f t="shared" si="0"/>
        <v>-46.007099999999987</v>
      </c>
    </row>
    <row r="11" spans="1:8" ht="12.75" customHeight="1" x14ac:dyDescent="0.25">
      <c r="A11" s="130" t="s">
        <v>77</v>
      </c>
      <c r="B11" s="131"/>
      <c r="C11" s="131"/>
      <c r="D11" s="131"/>
      <c r="E11" s="131"/>
      <c r="F11" s="131"/>
      <c r="G11" s="131"/>
      <c r="H11" s="132"/>
    </row>
    <row r="12" spans="1:8" ht="15" customHeight="1" x14ac:dyDescent="0.25">
      <c r="A12" s="133" t="s">
        <v>56</v>
      </c>
      <c r="B12" s="134"/>
      <c r="C12" s="36">
        <v>5.65</v>
      </c>
      <c r="D12" s="33">
        <v>-128.44999999999999</v>
      </c>
      <c r="E12" s="33">
        <v>626.85</v>
      </c>
      <c r="F12" s="33">
        <v>626.29</v>
      </c>
      <c r="G12" s="33">
        <v>626.29</v>
      </c>
      <c r="H12" s="94">
        <f t="shared" ref="H12:H30" si="1">F12-E12+D12</f>
        <v>-129.01000000000005</v>
      </c>
    </row>
    <row r="13" spans="1:8" x14ac:dyDescent="0.25">
      <c r="A13" s="46" t="s">
        <v>75</v>
      </c>
      <c r="B13" s="47"/>
      <c r="C13" s="7">
        <v>5.08</v>
      </c>
      <c r="D13" s="7">
        <f>D12-D14</f>
        <v>-115.6</v>
      </c>
      <c r="E13" s="94">
        <f>E12-E14</f>
        <v>564.16499999999996</v>
      </c>
      <c r="F13" s="94">
        <f>F12-F14</f>
        <v>563.66099999999994</v>
      </c>
      <c r="G13" s="94">
        <f>G12-G14</f>
        <v>563.66099999999994</v>
      </c>
      <c r="H13" s="94">
        <f t="shared" si="1"/>
        <v>-116.10400000000001</v>
      </c>
    </row>
    <row r="14" spans="1:8" x14ac:dyDescent="0.25">
      <c r="A14" s="111" t="s">
        <v>76</v>
      </c>
      <c r="B14" s="112"/>
      <c r="C14" s="7">
        <v>0.56999999999999995</v>
      </c>
      <c r="D14" s="7">
        <v>-12.85</v>
      </c>
      <c r="E14" s="94">
        <f>E12*10%</f>
        <v>62.685000000000002</v>
      </c>
      <c r="F14" s="94">
        <f>F12*10%</f>
        <v>62.628999999999998</v>
      </c>
      <c r="G14" s="94">
        <f>G12*10%</f>
        <v>62.628999999999998</v>
      </c>
      <c r="H14" s="94">
        <f t="shared" si="1"/>
        <v>-12.906000000000004</v>
      </c>
    </row>
    <row r="15" spans="1:8" ht="23.25" customHeight="1" x14ac:dyDescent="0.25">
      <c r="A15" s="133" t="s">
        <v>46</v>
      </c>
      <c r="B15" s="134"/>
      <c r="C15" s="36">
        <v>3.45</v>
      </c>
      <c r="D15" s="33">
        <v>-79.489999999999995</v>
      </c>
      <c r="E15" s="33">
        <v>382.77</v>
      </c>
      <c r="F15" s="33">
        <v>382.44</v>
      </c>
      <c r="G15" s="33">
        <v>382.44</v>
      </c>
      <c r="H15" s="94">
        <f t="shared" si="1"/>
        <v>-79.819999999999979</v>
      </c>
    </row>
    <row r="16" spans="1:8" x14ac:dyDescent="0.25">
      <c r="A16" s="46" t="s">
        <v>75</v>
      </c>
      <c r="B16" s="47"/>
      <c r="C16" s="7">
        <v>3.1</v>
      </c>
      <c r="D16" s="7">
        <v>-71.53</v>
      </c>
      <c r="E16" s="94">
        <f>E15-E17</f>
        <v>344.49299999999999</v>
      </c>
      <c r="F16" s="94">
        <f>F15-F17</f>
        <v>344.19600000000003</v>
      </c>
      <c r="G16" s="94">
        <f>G15-G17</f>
        <v>344.19600000000003</v>
      </c>
      <c r="H16" s="94">
        <f t="shared" si="1"/>
        <v>-71.82699999999997</v>
      </c>
    </row>
    <row r="17" spans="1:8" ht="15" customHeight="1" x14ac:dyDescent="0.25">
      <c r="A17" s="111" t="s">
        <v>76</v>
      </c>
      <c r="B17" s="112"/>
      <c r="C17" s="7">
        <v>0.35</v>
      </c>
      <c r="D17" s="7">
        <v>-7.96</v>
      </c>
      <c r="E17" s="94">
        <f>E15*10%</f>
        <v>38.277000000000001</v>
      </c>
      <c r="F17" s="94">
        <f>F15*10%</f>
        <v>38.244</v>
      </c>
      <c r="G17" s="94">
        <f>G15*10%</f>
        <v>38.244</v>
      </c>
      <c r="H17" s="94">
        <f t="shared" si="1"/>
        <v>-7.9930000000000012</v>
      </c>
    </row>
    <row r="18" spans="1:8" ht="14.25" customHeight="1" x14ac:dyDescent="0.25">
      <c r="A18" s="133" t="s">
        <v>57</v>
      </c>
      <c r="B18" s="134"/>
      <c r="C18" s="44">
        <v>2.37</v>
      </c>
      <c r="D18" s="33">
        <v>-54.72</v>
      </c>
      <c r="E18" s="33">
        <v>262.94</v>
      </c>
      <c r="F18" s="33">
        <v>262.72000000000003</v>
      </c>
      <c r="G18" s="33">
        <v>262.72000000000003</v>
      </c>
      <c r="H18" s="94">
        <f t="shared" si="1"/>
        <v>-54.939999999999969</v>
      </c>
    </row>
    <row r="19" spans="1:8" ht="13.5" customHeight="1" x14ac:dyDescent="0.25">
      <c r="A19" s="46" t="s">
        <v>75</v>
      </c>
      <c r="B19" s="47"/>
      <c r="C19" s="7">
        <v>2.13</v>
      </c>
      <c r="D19" s="7">
        <v>-49.26</v>
      </c>
      <c r="E19" s="94">
        <f>E18-E20</f>
        <v>236.64599999999999</v>
      </c>
      <c r="F19" s="94">
        <f>F18-F20</f>
        <v>236.44800000000004</v>
      </c>
      <c r="G19" s="94">
        <f>G18-G20</f>
        <v>236.44800000000004</v>
      </c>
      <c r="H19" s="94">
        <f t="shared" si="1"/>
        <v>-49.457999999999949</v>
      </c>
    </row>
    <row r="20" spans="1:8" ht="12.75" customHeight="1" x14ac:dyDescent="0.25">
      <c r="A20" s="111" t="s">
        <v>76</v>
      </c>
      <c r="B20" s="112"/>
      <c r="C20" s="7">
        <v>0.24</v>
      </c>
      <c r="D20" s="7">
        <v>-5.46</v>
      </c>
      <c r="E20" s="94">
        <f>E18*10%</f>
        <v>26.294</v>
      </c>
      <c r="F20" s="94">
        <f>F18*10%</f>
        <v>26.272000000000006</v>
      </c>
      <c r="G20" s="94">
        <f>G18*10%</f>
        <v>26.272000000000006</v>
      </c>
      <c r="H20" s="94">
        <f t="shared" si="1"/>
        <v>-5.4819999999999949</v>
      </c>
    </row>
    <row r="21" spans="1:8" ht="15" customHeight="1" x14ac:dyDescent="0.25">
      <c r="A21" s="133" t="s">
        <v>58</v>
      </c>
      <c r="B21" s="134"/>
      <c r="C21" s="35">
        <v>1.1100000000000001</v>
      </c>
      <c r="D21" s="7">
        <v>-25.5</v>
      </c>
      <c r="E21" s="7">
        <v>123.15</v>
      </c>
      <c r="F21" s="7">
        <v>123.04</v>
      </c>
      <c r="G21" s="7">
        <v>123.04</v>
      </c>
      <c r="H21" s="94">
        <f t="shared" si="1"/>
        <v>-25.61</v>
      </c>
    </row>
    <row r="22" spans="1:8" ht="14.25" customHeight="1" x14ac:dyDescent="0.25">
      <c r="A22" s="46" t="s">
        <v>75</v>
      </c>
      <c r="B22" s="47"/>
      <c r="C22" s="7">
        <v>1</v>
      </c>
      <c r="D22" s="7">
        <v>-22.93</v>
      </c>
      <c r="E22" s="94">
        <f>E21-E23</f>
        <v>110.83500000000001</v>
      </c>
      <c r="F22" s="94">
        <f>F21-F23</f>
        <v>110.736</v>
      </c>
      <c r="G22" s="94">
        <f>G21-G23</f>
        <v>110.736</v>
      </c>
      <c r="H22" s="94">
        <f t="shared" si="1"/>
        <v>-23.029000000000003</v>
      </c>
    </row>
    <row r="23" spans="1:8" ht="14.25" customHeight="1" x14ac:dyDescent="0.25">
      <c r="A23" s="111" t="s">
        <v>76</v>
      </c>
      <c r="B23" s="112"/>
      <c r="C23" s="7">
        <v>0.11</v>
      </c>
      <c r="D23" s="7">
        <v>-2.57</v>
      </c>
      <c r="E23" s="94">
        <f>E21*10%</f>
        <v>12.315000000000001</v>
      </c>
      <c r="F23" s="94">
        <f>F21*10%</f>
        <v>12.304000000000002</v>
      </c>
      <c r="G23" s="94">
        <f>G21*10%</f>
        <v>12.304000000000002</v>
      </c>
      <c r="H23" s="94">
        <f t="shared" si="1"/>
        <v>-2.5809999999999991</v>
      </c>
    </row>
    <row r="24" spans="1:8" ht="14.25" customHeight="1" x14ac:dyDescent="0.25">
      <c r="A24" s="10" t="s">
        <v>47</v>
      </c>
      <c r="B24" s="48"/>
      <c r="C24" s="35">
        <v>4.3600000000000003</v>
      </c>
      <c r="D24" s="7">
        <v>-76.7</v>
      </c>
      <c r="E24" s="7">
        <v>480.39</v>
      </c>
      <c r="F24" s="7">
        <v>475.07</v>
      </c>
      <c r="G24" s="7">
        <v>475.07</v>
      </c>
      <c r="H24" s="94">
        <f t="shared" si="1"/>
        <v>-82.02</v>
      </c>
    </row>
    <row r="25" spans="1:8" ht="14.25" customHeight="1" x14ac:dyDescent="0.25">
      <c r="A25" s="46" t="s">
        <v>75</v>
      </c>
      <c r="B25" s="47"/>
      <c r="C25" s="7">
        <f>C24-C26</f>
        <v>3.9200000000000004</v>
      </c>
      <c r="D25" s="7">
        <v>-69.010000000000005</v>
      </c>
      <c r="E25" s="94">
        <f>E24-E26</f>
        <v>432.351</v>
      </c>
      <c r="F25" s="94">
        <f>F24-F26</f>
        <v>427.56299999999999</v>
      </c>
      <c r="G25" s="94">
        <f>G24-G26</f>
        <v>427.56299999999999</v>
      </c>
      <c r="H25" s="94">
        <f t="shared" si="1"/>
        <v>-73.798000000000016</v>
      </c>
    </row>
    <row r="26" spans="1:8" x14ac:dyDescent="0.25">
      <c r="A26" s="111" t="s">
        <v>76</v>
      </c>
      <c r="B26" s="112"/>
      <c r="C26" s="7">
        <v>0.44</v>
      </c>
      <c r="D26" s="7">
        <v>-7.96</v>
      </c>
      <c r="E26" s="94">
        <f>E24*10%</f>
        <v>48.039000000000001</v>
      </c>
      <c r="F26" s="94">
        <f>F24*10%</f>
        <v>47.507000000000005</v>
      </c>
      <c r="G26" s="94">
        <f>G24*10%</f>
        <v>47.507000000000005</v>
      </c>
      <c r="H26" s="94">
        <f t="shared" si="1"/>
        <v>-8.4919999999999973</v>
      </c>
    </row>
    <row r="27" spans="1:8" ht="14.25" customHeight="1" x14ac:dyDescent="0.25">
      <c r="A27" s="141" t="s">
        <v>48</v>
      </c>
      <c r="B27" s="142"/>
      <c r="C27" s="145">
        <v>4.1900000000000004</v>
      </c>
      <c r="D27" s="139">
        <v>-82.55</v>
      </c>
      <c r="E27" s="139">
        <v>438.93</v>
      </c>
      <c r="F27" s="139">
        <v>431.41</v>
      </c>
      <c r="G27" s="139">
        <v>431.41</v>
      </c>
      <c r="H27" s="94">
        <f t="shared" si="1"/>
        <v>-90.069999999999979</v>
      </c>
    </row>
    <row r="28" spans="1:8" ht="0.75" hidden="1" customHeight="1" x14ac:dyDescent="0.25">
      <c r="A28" s="143"/>
      <c r="B28" s="144"/>
      <c r="C28" s="146"/>
      <c r="D28" s="140"/>
      <c r="E28" s="140"/>
      <c r="F28" s="140"/>
      <c r="G28" s="140"/>
      <c r="H28" s="94">
        <f t="shared" si="1"/>
        <v>0</v>
      </c>
    </row>
    <row r="29" spans="1:8" x14ac:dyDescent="0.25">
      <c r="A29" s="46" t="s">
        <v>75</v>
      </c>
      <c r="B29" s="47"/>
      <c r="C29" s="7">
        <v>3.77</v>
      </c>
      <c r="D29" s="7">
        <v>-74.3</v>
      </c>
      <c r="E29" s="94">
        <f>E27-E30</f>
        <v>395.04</v>
      </c>
      <c r="F29" s="94">
        <f>F27-F30</f>
        <v>388.27000000000004</v>
      </c>
      <c r="G29" s="94">
        <f>G27-G30</f>
        <v>388.27000000000004</v>
      </c>
      <c r="H29" s="94">
        <f t="shared" si="1"/>
        <v>-81.069999999999979</v>
      </c>
    </row>
    <row r="30" spans="1:8" x14ac:dyDescent="0.25">
      <c r="A30" s="111" t="s">
        <v>76</v>
      </c>
      <c r="B30" s="112"/>
      <c r="C30" s="7">
        <v>0.42</v>
      </c>
      <c r="D30" s="7">
        <v>-8.25</v>
      </c>
      <c r="E30" s="94">
        <v>43.89</v>
      </c>
      <c r="F30" s="94">
        <v>43.14</v>
      </c>
      <c r="G30" s="94">
        <v>43.14</v>
      </c>
      <c r="H30" s="94">
        <f t="shared" si="1"/>
        <v>-9</v>
      </c>
    </row>
    <row r="31" spans="1:8" ht="9.75" customHeight="1" x14ac:dyDescent="0.25">
      <c r="A31" s="70"/>
      <c r="B31" s="71"/>
      <c r="C31" s="7"/>
      <c r="D31" s="7"/>
      <c r="E31" s="7"/>
      <c r="F31" s="7"/>
      <c r="G31" s="69"/>
      <c r="H31" s="94"/>
    </row>
    <row r="32" spans="1:8" ht="17.25" customHeight="1" x14ac:dyDescent="0.25">
      <c r="A32" s="113" t="s">
        <v>49</v>
      </c>
      <c r="B32" s="114"/>
      <c r="C32" s="35">
        <v>7.8</v>
      </c>
      <c r="D32" s="35">
        <v>-230.43</v>
      </c>
      <c r="E32" s="35">
        <v>858.53</v>
      </c>
      <c r="F32" s="35">
        <v>852.32</v>
      </c>
      <c r="G32" s="90">
        <f>G33+G34</f>
        <v>120.83000000000001</v>
      </c>
      <c r="H32" s="96">
        <f>F32-E32+D32+F32-G32</f>
        <v>494.85</v>
      </c>
    </row>
    <row r="33" spans="1:8" ht="14.25" customHeight="1" x14ac:dyDescent="0.25">
      <c r="A33" s="72" t="s">
        <v>78</v>
      </c>
      <c r="B33" s="73"/>
      <c r="C33" s="35">
        <v>7.02</v>
      </c>
      <c r="D33" s="35">
        <v>-228.1</v>
      </c>
      <c r="E33" s="94">
        <f>E32-E34</f>
        <v>772.67699999999991</v>
      </c>
      <c r="F33" s="94">
        <f>F32-F34</f>
        <v>767.08800000000008</v>
      </c>
      <c r="G33" s="84">
        <v>35.6</v>
      </c>
      <c r="H33" s="96">
        <f t="shared" ref="H33:H34" si="2">F33-E33+D33+F33-G33</f>
        <v>497.79900000000021</v>
      </c>
    </row>
    <row r="34" spans="1:8" ht="12.75" customHeight="1" x14ac:dyDescent="0.25">
      <c r="A34" s="111" t="s">
        <v>76</v>
      </c>
      <c r="B34" s="112"/>
      <c r="C34" s="7">
        <v>0.78</v>
      </c>
      <c r="D34" s="7">
        <v>-2.33</v>
      </c>
      <c r="E34" s="94">
        <f>E32*10%</f>
        <v>85.853000000000009</v>
      </c>
      <c r="F34" s="94">
        <f>F32*10%</f>
        <v>85.232000000000014</v>
      </c>
      <c r="G34" s="89">
        <v>85.23</v>
      </c>
      <c r="H34" s="96">
        <f t="shared" si="2"/>
        <v>-2.9489999999999839</v>
      </c>
    </row>
    <row r="35" spans="1:8" ht="12.75" customHeight="1" x14ac:dyDescent="0.25">
      <c r="A35" s="92"/>
      <c r="B35" s="93"/>
      <c r="C35" s="7"/>
      <c r="D35" s="7"/>
      <c r="E35" s="7"/>
      <c r="F35" s="7"/>
      <c r="G35" s="91"/>
      <c r="H35" s="35"/>
    </row>
    <row r="36" spans="1:8" ht="12.75" customHeight="1" x14ac:dyDescent="0.25">
      <c r="A36" s="125" t="s">
        <v>142</v>
      </c>
      <c r="B36" s="126"/>
      <c r="C36" s="7"/>
      <c r="D36" s="35">
        <v>-27.83</v>
      </c>
      <c r="E36" s="35">
        <f>E38+E39+E40+E41</f>
        <v>367.79</v>
      </c>
      <c r="F36" s="35">
        <f>F38+F39+F40+F41</f>
        <v>339.96</v>
      </c>
      <c r="G36" s="90">
        <v>339.96</v>
      </c>
      <c r="H36" s="35">
        <f>F36-E36+D36+F36-G36</f>
        <v>-55.660000000000025</v>
      </c>
    </row>
    <row r="37" spans="1:8" ht="12.75" customHeight="1" x14ac:dyDescent="0.25">
      <c r="A37" s="46" t="s">
        <v>143</v>
      </c>
      <c r="B37" s="47"/>
      <c r="C37" s="7"/>
      <c r="D37" s="7"/>
      <c r="E37" s="7"/>
      <c r="F37" s="7"/>
      <c r="G37" s="91"/>
      <c r="H37" s="35"/>
    </row>
    <row r="38" spans="1:8" ht="12.75" customHeight="1" x14ac:dyDescent="0.25">
      <c r="A38" s="127" t="s">
        <v>144</v>
      </c>
      <c r="B38" s="128"/>
      <c r="C38" s="7"/>
      <c r="D38" s="7">
        <v>-1.31</v>
      </c>
      <c r="E38" s="7">
        <v>16.670000000000002</v>
      </c>
      <c r="F38" s="7">
        <v>15.36</v>
      </c>
      <c r="G38" s="7">
        <v>15.36</v>
      </c>
      <c r="H38" s="35">
        <f t="shared" ref="H38:H41" si="3">F38-E38</f>
        <v>-1.3100000000000023</v>
      </c>
    </row>
    <row r="39" spans="1:8" ht="12.75" customHeight="1" x14ac:dyDescent="0.25">
      <c r="A39" s="127" t="s">
        <v>146</v>
      </c>
      <c r="B39" s="128"/>
      <c r="C39" s="7"/>
      <c r="D39" s="7">
        <v>-6.66</v>
      </c>
      <c r="E39" s="7">
        <v>76.319999999999993</v>
      </c>
      <c r="F39" s="7">
        <v>69.66</v>
      </c>
      <c r="G39" s="7">
        <v>69.66</v>
      </c>
      <c r="H39" s="35">
        <f t="shared" si="3"/>
        <v>-6.6599999999999966</v>
      </c>
    </row>
    <row r="40" spans="1:8" ht="12.75" customHeight="1" x14ac:dyDescent="0.25">
      <c r="A40" s="127" t="s">
        <v>147</v>
      </c>
      <c r="B40" s="128"/>
      <c r="C40" s="7"/>
      <c r="D40" s="7">
        <v>-18.920000000000002</v>
      </c>
      <c r="E40" s="7">
        <v>266.37</v>
      </c>
      <c r="F40" s="7">
        <v>247.45</v>
      </c>
      <c r="G40" s="7">
        <v>247.45</v>
      </c>
      <c r="H40" s="35">
        <f t="shared" si="3"/>
        <v>-18.920000000000016</v>
      </c>
    </row>
    <row r="41" spans="1:8" ht="12.75" customHeight="1" x14ac:dyDescent="0.25">
      <c r="A41" s="127" t="s">
        <v>145</v>
      </c>
      <c r="B41" s="128"/>
      <c r="C41" s="7"/>
      <c r="D41" s="7">
        <v>-0.94</v>
      </c>
      <c r="E41" s="7">
        <v>8.43</v>
      </c>
      <c r="F41" s="7">
        <v>7.49</v>
      </c>
      <c r="G41" s="7">
        <v>7.49</v>
      </c>
      <c r="H41" s="35">
        <f t="shared" si="3"/>
        <v>-0.9399999999999995</v>
      </c>
    </row>
    <row r="42" spans="1:8" ht="12.75" customHeight="1" x14ac:dyDescent="0.25">
      <c r="A42" s="123" t="s">
        <v>130</v>
      </c>
      <c r="B42" s="124"/>
      <c r="C42" s="7"/>
      <c r="D42" s="7"/>
      <c r="E42" s="35">
        <f>E8+E32+E36</f>
        <v>3553.665</v>
      </c>
      <c r="F42" s="35">
        <f t="shared" ref="F42:G42" si="4">F8+F32+F36</f>
        <v>3505.5540000000001</v>
      </c>
      <c r="G42" s="35">
        <f t="shared" si="4"/>
        <v>2774.0639999999999</v>
      </c>
      <c r="H42" s="7"/>
    </row>
    <row r="43" spans="1:8" ht="12" customHeight="1" x14ac:dyDescent="0.25">
      <c r="A43" s="121" t="s">
        <v>131</v>
      </c>
      <c r="B43" s="122"/>
      <c r="C43" s="7"/>
      <c r="D43" s="7"/>
      <c r="E43" s="7"/>
      <c r="F43" s="7"/>
      <c r="G43" s="62"/>
      <c r="H43" s="7"/>
    </row>
    <row r="44" spans="1:8" ht="0.75" hidden="1" customHeight="1" x14ac:dyDescent="0.25">
      <c r="A44" s="115" t="s">
        <v>136</v>
      </c>
      <c r="B44" s="116"/>
      <c r="C44" s="159"/>
      <c r="D44" s="156">
        <v>12.62</v>
      </c>
      <c r="E44" s="156">
        <v>43.52</v>
      </c>
      <c r="F44" s="156">
        <v>43.52</v>
      </c>
      <c r="G44" s="156">
        <v>7.4</v>
      </c>
      <c r="H44" s="156">
        <v>12.62</v>
      </c>
    </row>
    <row r="45" spans="1:8" ht="7.5" customHeight="1" x14ac:dyDescent="0.25">
      <c r="A45" s="117"/>
      <c r="B45" s="118"/>
      <c r="C45" s="162"/>
      <c r="D45" s="157"/>
      <c r="E45" s="157"/>
      <c r="F45" s="157"/>
      <c r="G45" s="157"/>
      <c r="H45" s="157"/>
    </row>
    <row r="46" spans="1:8" ht="6.75" customHeight="1" x14ac:dyDescent="0.25">
      <c r="A46" s="117"/>
      <c r="B46" s="118"/>
      <c r="C46" s="162"/>
      <c r="D46" s="157"/>
      <c r="E46" s="157"/>
      <c r="F46" s="157"/>
      <c r="G46" s="157"/>
      <c r="H46" s="157"/>
    </row>
    <row r="47" spans="1:8" ht="8.25" customHeight="1" x14ac:dyDescent="0.25">
      <c r="A47" s="119"/>
      <c r="B47" s="120"/>
      <c r="C47" s="160"/>
      <c r="D47" s="158"/>
      <c r="E47" s="158"/>
      <c r="F47" s="158"/>
      <c r="G47" s="158"/>
      <c r="H47" s="158"/>
    </row>
    <row r="48" spans="1:8" ht="12.75" customHeight="1" x14ac:dyDescent="0.25">
      <c r="A48" s="141" t="s">
        <v>59</v>
      </c>
      <c r="B48" s="142"/>
      <c r="C48" s="159"/>
      <c r="D48" s="159">
        <v>-0.62</v>
      </c>
      <c r="E48" s="159">
        <v>7.4</v>
      </c>
      <c r="F48" s="159">
        <v>7.4</v>
      </c>
      <c r="G48" s="159">
        <v>7.4</v>
      </c>
      <c r="H48" s="159">
        <v>-0.62</v>
      </c>
    </row>
    <row r="49" spans="1:8" ht="12" hidden="1" customHeight="1" x14ac:dyDescent="0.25">
      <c r="A49" s="143"/>
      <c r="B49" s="144"/>
      <c r="C49" s="160"/>
      <c r="D49" s="160"/>
      <c r="E49" s="160"/>
      <c r="F49" s="160"/>
      <c r="G49" s="160"/>
      <c r="H49" s="160"/>
    </row>
    <row r="50" spans="1:8" ht="6" hidden="1" customHeight="1" x14ac:dyDescent="0.25">
      <c r="A50" s="79"/>
      <c r="B50" s="80"/>
      <c r="C50" s="75"/>
      <c r="D50" s="75"/>
      <c r="E50" s="75"/>
      <c r="F50" s="75"/>
      <c r="G50" s="75"/>
      <c r="H50" s="75"/>
    </row>
    <row r="51" spans="1:8" ht="12" hidden="1" customHeight="1" x14ac:dyDescent="0.25">
      <c r="A51" s="79"/>
      <c r="B51" s="80"/>
      <c r="C51" s="75"/>
      <c r="D51" s="75"/>
      <c r="E51" s="75"/>
      <c r="F51" s="75"/>
      <c r="G51" s="75"/>
      <c r="H51" s="75"/>
    </row>
    <row r="52" spans="1:8" ht="14.25" customHeight="1" x14ac:dyDescent="0.25">
      <c r="A52" s="85" t="s">
        <v>137</v>
      </c>
      <c r="B52" s="42"/>
      <c r="C52" s="7"/>
      <c r="D52" s="7">
        <v>29.88</v>
      </c>
      <c r="E52" s="7">
        <v>9</v>
      </c>
      <c r="F52" s="7">
        <v>9</v>
      </c>
      <c r="G52" s="61">
        <v>1.53</v>
      </c>
      <c r="H52" s="7">
        <f>F52-G52+D52</f>
        <v>37.35</v>
      </c>
    </row>
    <row r="53" spans="1:8" s="74" customFormat="1" ht="13.5" customHeight="1" x14ac:dyDescent="0.25">
      <c r="A53" s="77" t="s">
        <v>79</v>
      </c>
      <c r="B53" s="76"/>
      <c r="C53" s="7"/>
      <c r="D53" s="7"/>
      <c r="E53" s="7">
        <v>1.53</v>
      </c>
      <c r="F53" s="7">
        <v>1.53</v>
      </c>
      <c r="G53" s="7">
        <v>1.53</v>
      </c>
      <c r="H53" s="7">
        <v>0</v>
      </c>
    </row>
    <row r="54" spans="1:8" s="74" customFormat="1" ht="13.5" customHeight="1" x14ac:dyDescent="0.25">
      <c r="A54" s="121" t="s">
        <v>141</v>
      </c>
      <c r="B54" s="129"/>
      <c r="C54" s="7" t="s">
        <v>139</v>
      </c>
      <c r="D54" s="7">
        <v>-10.24</v>
      </c>
      <c r="E54" s="7">
        <v>120.31</v>
      </c>
      <c r="F54" s="7">
        <v>119.77</v>
      </c>
      <c r="G54" s="7">
        <v>119.77</v>
      </c>
      <c r="H54" s="7">
        <f>F54-E54+D54+F54-G54</f>
        <v>-10.780000000000001</v>
      </c>
    </row>
    <row r="55" spans="1:8" s="74" customFormat="1" ht="15.75" customHeight="1" x14ac:dyDescent="0.25">
      <c r="A55" s="125" t="s">
        <v>130</v>
      </c>
      <c r="B55" s="126"/>
      <c r="C55" s="7"/>
      <c r="D55" s="7"/>
      <c r="E55" s="35">
        <f>E42+E44+E52+E54</f>
        <v>3726.4949999999999</v>
      </c>
      <c r="F55" s="35">
        <f>F42+F44+F52+F54</f>
        <v>3677.8440000000001</v>
      </c>
      <c r="G55" s="35">
        <f>G42+G44+G52+G54</f>
        <v>2902.7640000000001</v>
      </c>
      <c r="H55" s="7"/>
    </row>
    <row r="56" spans="1:8" s="74" customFormat="1" ht="18.75" customHeight="1" x14ac:dyDescent="0.25">
      <c r="A56" s="147" t="s">
        <v>132</v>
      </c>
      <c r="B56" s="148"/>
      <c r="C56" s="33"/>
      <c r="D56" s="33">
        <v>-672.01</v>
      </c>
      <c r="E56" s="36"/>
      <c r="F56" s="36"/>
      <c r="G56" s="33"/>
      <c r="H56" s="95">
        <f>H8+H32+H36+H44+H52+H54</f>
        <v>18.299000000000092</v>
      </c>
    </row>
    <row r="57" spans="1:8" s="74" customFormat="1" ht="23.25" customHeight="1" x14ac:dyDescent="0.25">
      <c r="A57" s="147" t="s">
        <v>152</v>
      </c>
      <c r="B57" s="147"/>
      <c r="C57" s="86"/>
      <c r="D57" s="86"/>
      <c r="E57" s="87"/>
      <c r="F57" s="88"/>
      <c r="G57" s="88"/>
      <c r="H57" s="87">
        <f>H58+H59</f>
        <v>18.299000000000092</v>
      </c>
    </row>
    <row r="58" spans="1:8" s="74" customFormat="1" ht="16.5" customHeight="1" x14ac:dyDescent="0.25">
      <c r="A58" s="147" t="s">
        <v>133</v>
      </c>
      <c r="B58" s="163"/>
      <c r="C58" s="86"/>
      <c r="D58" s="86"/>
      <c r="E58" s="87"/>
      <c r="F58" s="88"/>
      <c r="G58" s="88"/>
      <c r="H58" s="36">
        <f>H44+H52</f>
        <v>49.97</v>
      </c>
    </row>
    <row r="59" spans="1:8" ht="18.75" customHeight="1" x14ac:dyDescent="0.25">
      <c r="A59" s="147" t="s">
        <v>134</v>
      </c>
      <c r="B59" s="148"/>
      <c r="C59" s="86"/>
      <c r="D59" s="86"/>
      <c r="E59" s="87"/>
      <c r="F59" s="88"/>
      <c r="G59" s="88"/>
      <c r="H59" s="87">
        <f>H8+H32+H36+H54</f>
        <v>-31.670999999999907</v>
      </c>
    </row>
    <row r="60" spans="1:8" ht="17.25" customHeight="1" x14ac:dyDescent="0.25">
      <c r="A60" s="161"/>
      <c r="B60" s="161"/>
      <c r="C60" s="161"/>
      <c r="D60" s="161"/>
      <c r="E60" s="161"/>
      <c r="F60" s="161"/>
      <c r="G60" s="161"/>
      <c r="H60" s="161"/>
    </row>
    <row r="61" spans="1:8" x14ac:dyDescent="0.25">
      <c r="A61" s="21" t="s">
        <v>157</v>
      </c>
      <c r="D61" s="23"/>
      <c r="E61" s="23"/>
      <c r="F61" s="23"/>
      <c r="G61" s="23"/>
    </row>
    <row r="62" spans="1:8" x14ac:dyDescent="0.25">
      <c r="A62" s="153" t="s">
        <v>62</v>
      </c>
      <c r="B62" s="164"/>
      <c r="C62" s="164"/>
      <c r="D62" s="154"/>
      <c r="E62" s="37" t="s">
        <v>63</v>
      </c>
      <c r="F62" s="37" t="s">
        <v>64</v>
      </c>
      <c r="G62" s="37" t="s">
        <v>127</v>
      </c>
      <c r="H62" s="6" t="s">
        <v>128</v>
      </c>
    </row>
    <row r="63" spans="1:8" x14ac:dyDescent="0.25">
      <c r="A63" s="149" t="s">
        <v>123</v>
      </c>
      <c r="B63" s="165"/>
      <c r="C63" s="165"/>
      <c r="D63" s="166"/>
      <c r="E63" s="38">
        <v>43191</v>
      </c>
      <c r="F63" s="37">
        <v>5</v>
      </c>
      <c r="G63" s="39">
        <v>3.06</v>
      </c>
      <c r="H63" s="6" t="s">
        <v>129</v>
      </c>
    </row>
    <row r="64" spans="1:8" x14ac:dyDescent="0.25">
      <c r="A64" s="149" t="s">
        <v>153</v>
      </c>
      <c r="B64" s="150"/>
      <c r="C64" s="150"/>
      <c r="D64" s="151"/>
      <c r="E64" s="38">
        <v>43313</v>
      </c>
      <c r="F64" s="37" t="s">
        <v>154</v>
      </c>
      <c r="G64" s="39">
        <v>32.54</v>
      </c>
      <c r="H64" s="6" t="s">
        <v>155</v>
      </c>
    </row>
    <row r="65" spans="1:8" x14ac:dyDescent="0.25">
      <c r="A65" s="149"/>
      <c r="B65" s="150"/>
      <c r="C65" s="150"/>
      <c r="D65" s="151"/>
      <c r="E65" s="38"/>
      <c r="F65" s="37"/>
      <c r="G65" s="39"/>
      <c r="H65" s="6"/>
    </row>
    <row r="66" spans="1:8" x14ac:dyDescent="0.25">
      <c r="A66" s="149" t="s">
        <v>8</v>
      </c>
      <c r="B66" s="165"/>
      <c r="C66" s="165"/>
      <c r="D66" s="166"/>
      <c r="E66" s="38"/>
      <c r="F66" s="37"/>
      <c r="G66" s="39">
        <f>SUM(G63:G65)</f>
        <v>35.6</v>
      </c>
      <c r="H66" s="6"/>
    </row>
    <row r="67" spans="1:8" x14ac:dyDescent="0.25">
      <c r="A67" s="21" t="s">
        <v>50</v>
      </c>
      <c r="D67" s="23"/>
      <c r="E67" s="23"/>
      <c r="F67" s="23"/>
      <c r="G67" s="23"/>
    </row>
    <row r="68" spans="1:8" x14ac:dyDescent="0.25">
      <c r="A68" s="21" t="s">
        <v>51</v>
      </c>
      <c r="D68" s="23"/>
      <c r="E68" s="23"/>
      <c r="F68" s="23"/>
      <c r="G68" s="23"/>
    </row>
    <row r="69" spans="1:8" ht="23.25" customHeight="1" x14ac:dyDescent="0.25">
      <c r="A69" s="153" t="s">
        <v>66</v>
      </c>
      <c r="B69" s="164"/>
      <c r="C69" s="164"/>
      <c r="D69" s="164"/>
      <c r="E69" s="154"/>
      <c r="F69" s="41" t="s">
        <v>64</v>
      </c>
      <c r="G69" s="40" t="s">
        <v>65</v>
      </c>
    </row>
    <row r="70" spans="1:8" x14ac:dyDescent="0.25">
      <c r="A70" s="149" t="s">
        <v>101</v>
      </c>
      <c r="B70" s="165"/>
      <c r="C70" s="165"/>
      <c r="D70" s="165"/>
      <c r="E70" s="166"/>
      <c r="F70" s="37">
        <v>5</v>
      </c>
      <c r="G70" s="37" t="s">
        <v>155</v>
      </c>
    </row>
    <row r="71" spans="1:8" x14ac:dyDescent="0.25">
      <c r="A71" s="49"/>
      <c r="B71" s="50"/>
      <c r="C71" s="50"/>
      <c r="D71" s="50"/>
      <c r="E71" s="50"/>
      <c r="F71" s="51"/>
      <c r="G71" s="51"/>
    </row>
    <row r="72" spans="1:8" x14ac:dyDescent="0.25">
      <c r="A72" s="55" t="s">
        <v>80</v>
      </c>
      <c r="B72" s="56"/>
      <c r="C72" s="56"/>
      <c r="D72" s="56"/>
      <c r="E72" s="56"/>
      <c r="F72" s="37"/>
      <c r="G72" s="37"/>
    </row>
    <row r="73" spans="1:8" x14ac:dyDescent="0.25">
      <c r="A73" s="153" t="s">
        <v>81</v>
      </c>
      <c r="B73" s="154"/>
      <c r="C73" s="97" t="s">
        <v>82</v>
      </c>
      <c r="D73" s="98"/>
      <c r="E73" s="37" t="s">
        <v>83</v>
      </c>
      <c r="F73" s="37" t="s">
        <v>84</v>
      </c>
      <c r="G73" s="37" t="s">
        <v>85</v>
      </c>
    </row>
    <row r="74" spans="1:8" x14ac:dyDescent="0.25">
      <c r="A74" s="153" t="s">
        <v>107</v>
      </c>
      <c r="B74" s="154"/>
      <c r="C74" s="97" t="s">
        <v>61</v>
      </c>
      <c r="D74" s="98"/>
      <c r="E74" s="37">
        <v>3</v>
      </c>
      <c r="F74" s="37" t="s">
        <v>61</v>
      </c>
      <c r="G74" s="37" t="s">
        <v>61</v>
      </c>
    </row>
    <row r="75" spans="1:8" x14ac:dyDescent="0.25">
      <c r="A75" s="52"/>
      <c r="B75" s="53"/>
      <c r="C75" s="28"/>
      <c r="D75" s="54"/>
      <c r="E75" s="51"/>
      <c r="F75" s="51"/>
      <c r="G75" s="51"/>
    </row>
    <row r="76" spans="1:8" x14ac:dyDescent="0.25">
      <c r="F76" s="60"/>
    </row>
    <row r="77" spans="1:8" x14ac:dyDescent="0.25">
      <c r="A77" s="21" t="s">
        <v>124</v>
      </c>
      <c r="F77" s="60"/>
    </row>
    <row r="78" spans="1:8" x14ac:dyDescent="0.25">
      <c r="A78" s="155" t="s">
        <v>156</v>
      </c>
      <c r="B78" s="155"/>
      <c r="C78" s="155"/>
      <c r="D78" s="155"/>
      <c r="E78" s="155"/>
      <c r="F78" s="155"/>
      <c r="G78" s="155"/>
    </row>
    <row r="79" spans="1:8" ht="15" customHeight="1" x14ac:dyDescent="0.25">
      <c r="A79" s="152" t="s">
        <v>158</v>
      </c>
      <c r="B79" s="152"/>
      <c r="C79" s="152"/>
      <c r="D79" s="152"/>
      <c r="E79" s="152"/>
      <c r="F79" s="152"/>
      <c r="G79" s="152"/>
    </row>
    <row r="80" spans="1:8" ht="10.5" customHeight="1" x14ac:dyDescent="0.25">
      <c r="A80" s="152"/>
      <c r="B80" s="152"/>
      <c r="C80" s="152"/>
      <c r="D80" s="152"/>
      <c r="E80" s="152"/>
      <c r="F80" s="152"/>
      <c r="G80" s="152"/>
    </row>
    <row r="81" spans="1:7" x14ac:dyDescent="0.25">
      <c r="A81" s="78"/>
      <c r="B81" s="78"/>
      <c r="C81" s="78"/>
      <c r="D81" s="78"/>
      <c r="E81" s="78"/>
      <c r="F81" s="78"/>
      <c r="G81" s="78"/>
    </row>
    <row r="82" spans="1:7" x14ac:dyDescent="0.25">
      <c r="A82" s="23" t="s">
        <v>86</v>
      </c>
      <c r="B82" s="78"/>
    </row>
    <row r="83" spans="1:7" x14ac:dyDescent="0.25">
      <c r="A83" s="23" t="s">
        <v>87</v>
      </c>
      <c r="B83" s="57"/>
      <c r="E83" s="23" t="s">
        <v>89</v>
      </c>
    </row>
    <row r="84" spans="1:7" x14ac:dyDescent="0.25">
      <c r="A84" s="23" t="s">
        <v>88</v>
      </c>
      <c r="B84" s="57"/>
    </row>
    <row r="85" spans="1:7" x14ac:dyDescent="0.25">
      <c r="A85" s="19" t="s">
        <v>90</v>
      </c>
      <c r="B85" s="57"/>
    </row>
    <row r="86" spans="1:7" x14ac:dyDescent="0.25">
      <c r="A86" s="19" t="s">
        <v>91</v>
      </c>
    </row>
    <row r="87" spans="1:7" x14ac:dyDescent="0.25">
      <c r="A87" s="19" t="s">
        <v>92</v>
      </c>
    </row>
    <row r="88" spans="1:7" x14ac:dyDescent="0.25">
      <c r="A88" s="19" t="s">
        <v>93</v>
      </c>
    </row>
    <row r="89" spans="1:7" x14ac:dyDescent="0.25">
      <c r="A89" s="19"/>
    </row>
  </sheetData>
  <mergeCells count="65">
    <mergeCell ref="A66:D66"/>
    <mergeCell ref="H44:H47"/>
    <mergeCell ref="G48:G49"/>
    <mergeCell ref="A60:H60"/>
    <mergeCell ref="H48:H49"/>
    <mergeCell ref="E44:E47"/>
    <mergeCell ref="F44:F47"/>
    <mergeCell ref="G44:G47"/>
    <mergeCell ref="A48:B49"/>
    <mergeCell ref="C48:C49"/>
    <mergeCell ref="D48:D49"/>
    <mergeCell ref="E48:E49"/>
    <mergeCell ref="F48:F49"/>
    <mergeCell ref="A57:B57"/>
    <mergeCell ref="A54:B54"/>
    <mergeCell ref="C44:C47"/>
    <mergeCell ref="D44:D47"/>
    <mergeCell ref="A55:B55"/>
    <mergeCell ref="A56:B56"/>
    <mergeCell ref="A64:D64"/>
    <mergeCell ref="A79:G80"/>
    <mergeCell ref="A73:B73"/>
    <mergeCell ref="A74:B74"/>
    <mergeCell ref="C73:D73"/>
    <mergeCell ref="C74:D74"/>
    <mergeCell ref="A78:G78"/>
    <mergeCell ref="A58:B58"/>
    <mergeCell ref="A59:B59"/>
    <mergeCell ref="A69:E69"/>
    <mergeCell ref="A70:E70"/>
    <mergeCell ref="A62:D62"/>
    <mergeCell ref="A65:D65"/>
    <mergeCell ref="A63:D63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30:B30"/>
    <mergeCell ref="A32:B32"/>
    <mergeCell ref="A44:B47"/>
    <mergeCell ref="A43:B43"/>
    <mergeCell ref="A42:B42"/>
    <mergeCell ref="A34:B34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2019-01-30T04:47:36Z</cp:lastPrinted>
  <dcterms:created xsi:type="dcterms:W3CDTF">2013-02-18T04:38:06Z</dcterms:created>
  <dcterms:modified xsi:type="dcterms:W3CDTF">2019-02-11T00:15:25Z</dcterms:modified>
</cp:coreProperties>
</file>