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2" i="8" l="1"/>
  <c r="H53" i="8"/>
  <c r="G48" i="8"/>
  <c r="F48" i="8"/>
  <c r="E48" i="8"/>
  <c r="H47" i="8"/>
  <c r="F8" i="8"/>
  <c r="G8" i="8"/>
  <c r="E8" i="8"/>
  <c r="G31" i="8"/>
  <c r="H32" i="8"/>
  <c r="G62" i="8"/>
  <c r="G32" i="8"/>
  <c r="F33" i="8"/>
  <c r="G33" i="8"/>
  <c r="G27" i="8"/>
  <c r="F29" i="8"/>
  <c r="G29" i="8"/>
  <c r="E29" i="8"/>
  <c r="G24" i="8"/>
  <c r="G21" i="8"/>
  <c r="G18" i="8"/>
  <c r="G15" i="8"/>
  <c r="G12" i="8"/>
  <c r="G10" i="8"/>
  <c r="G9" i="8"/>
  <c r="D50" i="8"/>
  <c r="G38" i="8"/>
  <c r="G39" i="8"/>
  <c r="G40" i="8"/>
  <c r="G37" i="8"/>
  <c r="G35" i="8"/>
  <c r="F35" i="8"/>
  <c r="H37" i="8"/>
  <c r="H38" i="8"/>
  <c r="H39" i="8"/>
  <c r="H40" i="8"/>
  <c r="E35" i="8"/>
  <c r="H35" i="8"/>
  <c r="E33" i="8"/>
  <c r="H33" i="8"/>
  <c r="C8" i="8"/>
  <c r="G28" i="8"/>
  <c r="G26" i="8"/>
  <c r="G25" i="8"/>
  <c r="G23" i="8"/>
  <c r="G22" i="8"/>
  <c r="G20" i="8"/>
  <c r="G19" i="8"/>
  <c r="G17" i="8"/>
  <c r="G16" i="8"/>
  <c r="G14" i="8"/>
  <c r="G13" i="8"/>
  <c r="F28" i="8"/>
  <c r="E28" i="8"/>
  <c r="F10" i="8"/>
  <c r="E10" i="8"/>
  <c r="F9" i="8"/>
  <c r="E9" i="8"/>
  <c r="F32" i="8"/>
  <c r="E32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4" i="8"/>
  <c r="F13" i="8"/>
  <c r="E14" i="8"/>
  <c r="D28" i="8"/>
  <c r="D25" i="8"/>
  <c r="D22" i="8"/>
  <c r="D19" i="8"/>
  <c r="D16" i="8"/>
  <c r="D13" i="8"/>
  <c r="D9" i="8"/>
  <c r="G41" i="8"/>
  <c r="G49" i="8"/>
  <c r="F41" i="8"/>
  <c r="F49" i="8"/>
  <c r="E41" i="8"/>
  <c r="E49" i="8"/>
  <c r="H50" i="8"/>
  <c r="H31" i="8"/>
  <c r="H43" i="8"/>
  <c r="H45" i="8"/>
  <c r="H8" i="8"/>
  <c r="H51" i="8"/>
  <c r="E13" i="8"/>
  <c r="F46" i="8"/>
  <c r="E44" i="8"/>
  <c r="H12" i="8"/>
  <c r="H15" i="8"/>
  <c r="H18" i="8"/>
  <c r="H21" i="8"/>
  <c r="H24" i="8"/>
  <c r="H27" i="8"/>
  <c r="C33" i="8"/>
  <c r="C32" i="8"/>
  <c r="C26" i="8"/>
  <c r="C25" i="8"/>
  <c r="C23" i="8"/>
  <c r="C22" i="8"/>
  <c r="C20" i="8"/>
  <c r="C19" i="8"/>
  <c r="C17" i="8"/>
  <c r="C16" i="8"/>
  <c r="E46" i="8"/>
  <c r="H29" i="8"/>
  <c r="H28" i="8"/>
  <c r="H26" i="8"/>
  <c r="H25" i="8"/>
  <c r="H23" i="8"/>
  <c r="H22" i="8"/>
  <c r="H20" i="8"/>
  <c r="H19" i="8"/>
  <c r="H17" i="8"/>
  <c r="H16" i="8"/>
  <c r="H14" i="8"/>
  <c r="H13" i="8"/>
  <c r="H10" i="8"/>
  <c r="H9" i="8"/>
  <c r="C29" i="8"/>
  <c r="C28" i="8"/>
  <c r="C14" i="8"/>
  <c r="C13" i="8"/>
  <c r="C10" i="8"/>
  <c r="C9" i="8"/>
</calcChain>
</file>

<file path=xl/sharedStrings.xml><?xml version="1.0" encoding="utf-8"?>
<sst xmlns="http://schemas.openxmlformats.org/spreadsheetml/2006/main" count="199" uniqueCount="175">
  <si>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</si>
  <si>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</si>
  <si>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</si>
  <si>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</si>
  <si>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</si>
  <si>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</si>
  <si>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</si>
  <si>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</si>
  <si>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</si>
  <si>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</si>
  <si>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</si>
  <si>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</si>
  <si>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</si>
  <si>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</si>
  <si>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</si>
  <si>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</si>
  <si>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</si>
  <si>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</si>
  <si>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</si>
  <si>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</si>
  <si>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</si>
  <si>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</si>
  <si>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</si>
  <si>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</si>
  <si>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</si>
  <si>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</si>
  <si>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</si>
  <si>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</si>
  <si>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</si>
  <si>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</si>
  <si>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</si>
  <si>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</si>
  <si>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</si>
  <si>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</si>
  <si>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</si>
  <si>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</si>
  <si>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</si>
  <si>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</si>
  <si>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</si>
  <si>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</si>
  <si>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</si>
  <si>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</si>
  <si>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</si>
  <si>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</si>
  <si>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</si>
  <si>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</si>
  <si>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</si>
  <si>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</si>
  <si>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</si>
  <si>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</si>
  <si>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</si>
  <si>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</si>
  <si>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</si>
  <si>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</si>
  <si>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</si>
  <si>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</si>
  <si>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</si>
  <si>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</si>
  <si>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</si>
  <si>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</si>
  <si>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</si>
  <si>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</si>
  <si>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</si>
  <si>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</si>
  <si>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</si>
  <si>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</si>
  <si>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</si>
  <si>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</si>
  <si>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</si>
  <si>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</si>
  <si>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</si>
  <si>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</si>
  <si>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</si>
  <si>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</si>
  <si>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</si>
  <si>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</si>
  <si>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</si>
  <si>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</si>
  <si>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</si>
  <si>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</si>
  <si>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</si>
  <si>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</si>
  <si>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</si>
  <si>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</si>
  <si>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</si>
  <si>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 xml:space="preserve">ООО "Управляющая компания </t>
  </si>
  <si>
    <t>Ленинского района":</t>
  </si>
  <si>
    <t>Санитарный отдел-</t>
  </si>
  <si>
    <t>Производственный отдел-</t>
  </si>
  <si>
    <t>2-220-388</t>
  </si>
  <si>
    <t>Плановый отдел-</t>
  </si>
  <si>
    <t>пр-кт .Красного Знамени, 98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</si>
  <si>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</si>
  <si>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</si>
  <si>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</si>
  <si>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</si>
  <si>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</si>
  <si>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</si>
  <si>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</si>
  <si>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</si>
  <si>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</si>
  <si>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</si>
  <si>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</si>
  <si>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</si>
  <si>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</si>
  <si>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</si>
  <si>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</si>
  <si>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98 по пр-ту Красного Знамени</t>
  </si>
  <si>
    <t>ООО "Комфорт"</t>
  </si>
  <si>
    <t>ул. Красного Знамени,94</t>
  </si>
  <si>
    <t>2-222-016</t>
  </si>
  <si>
    <t>1978 год</t>
  </si>
  <si>
    <t>9 этажей</t>
  </si>
  <si>
    <t>4 подъезда</t>
  </si>
  <si>
    <t>4 лифта</t>
  </si>
  <si>
    <t>4 м/провода</t>
  </si>
  <si>
    <t>06.05.2008г.</t>
  </si>
  <si>
    <t>Часть 4</t>
  </si>
  <si>
    <t>ул. Тунгусская, 8</t>
  </si>
  <si>
    <t>Колличество проживающих</t>
  </si>
  <si>
    <t>ИТОГО ПО ДОМУ:</t>
  </si>
  <si>
    <t>ПРОЧИЕ УСЛУГИ: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</si>
  <si>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</si>
  <si>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</si>
  <si>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</si>
  <si>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</si>
  <si>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</si>
  <si>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</si>
  <si>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сумма, т.р.</t>
  </si>
  <si>
    <t>Ресо-Гарантия</t>
  </si>
  <si>
    <t>исполнитель</t>
  </si>
  <si>
    <t>1. Коммуникации на общедомовом имуществе, Ростелеком</t>
  </si>
  <si>
    <t>обслуживание тепл. счетчиков</t>
  </si>
  <si>
    <t>ООО "Территория"</t>
  </si>
  <si>
    <t>ТеплосервисДВ</t>
  </si>
  <si>
    <t>Лифт ДВ</t>
  </si>
  <si>
    <t>3.Коммунальные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</si>
  <si>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</si>
  <si>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</si>
  <si>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</si>
  <si>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>эл. Энергия на содержание ОИ МКД</t>
  </si>
  <si>
    <t>Отведение сточных вод</t>
  </si>
  <si>
    <t>2 шт</t>
  </si>
  <si>
    <t xml:space="preserve">                       Отчет ООО "Управляющей компании Ленинского района"  за 2019 г.</t>
  </si>
  <si>
    <t>Тяптин Андрей Александрович</t>
  </si>
  <si>
    <t>ООО "Восток-Мегаполис"</t>
  </si>
  <si>
    <t>7 526,10 м2</t>
  </si>
  <si>
    <t>275 чел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</si>
  <si>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</si>
  <si>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</si>
  <si>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</si>
  <si>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</si>
  <si>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</si>
  <si>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Обязательное страхование лифтов</t>
  </si>
  <si>
    <t>сумма снижения в рублях</t>
  </si>
  <si>
    <t xml:space="preserve">План по статье "текущий ремонт" на 2020 год    </t>
  </si>
  <si>
    <t>А.А.Тяптин</t>
  </si>
  <si>
    <t>2-205-087</t>
  </si>
  <si>
    <t>Всего: 1802,80 кв.м.</t>
  </si>
  <si>
    <t>Замена блока лифта п.4</t>
  </si>
  <si>
    <t>1 шт</t>
  </si>
  <si>
    <t>Замена ОДПУ эл.энергии</t>
  </si>
  <si>
    <t>Комфорт</t>
  </si>
  <si>
    <t>113 м2</t>
  </si>
  <si>
    <t>Позитив Плюс</t>
  </si>
  <si>
    <t xml:space="preserve">Аварийный ремонт кровли </t>
  </si>
  <si>
    <t>2019 год</t>
  </si>
  <si>
    <t>700р в мес.</t>
  </si>
  <si>
    <t>2. Реклама в лифтах, ООО Правильный формат - договор расторгнут 01.01.18г</t>
  </si>
  <si>
    <t>3. На основ. Реш. Собрания доп.сбор  на оборудование двух УУТЭ</t>
  </si>
  <si>
    <t>Примечание: Компания ООО "Правильный формат" с 01.01.2018г расторгла договор на размещение рекламы в лифтах по дому № 98 по ул. пр-т Красного Знамени, по причине вандализма, в результате в отчете за 2019 год сняты все начисления и поступления по строке "Реклама в лифтах", а также произведенна корректировка отраженных оплат в отчете за 2018 год.</t>
  </si>
  <si>
    <t>Предложение Управляющей компании: 1. Ремонт ситемы электроснабжения.Собственникам, необходимо представить протокол общего собрания о  проведении указанных работ, либо принять  собственное решение и направить информацию в Управляющую компанию, для формирования плана текущего ремонта на 2020 год.</t>
  </si>
  <si>
    <t>Исп:</t>
  </si>
  <si>
    <t xml:space="preserve">           ООО "Управляющая компания Ленинского района"</t>
  </si>
  <si>
    <r>
      <t xml:space="preserve">ИСХ  </t>
    </r>
    <r>
      <rPr>
        <b/>
        <u/>
        <sz val="9"/>
        <color theme="1"/>
        <rFont val="Calibri"/>
        <family val="2"/>
        <charset val="204"/>
        <scheme val="minor"/>
      </rPr>
      <t xml:space="preserve"> №    379/03  от  02.03.2020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</si>
</sst>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6" fillId="0" borderId="1" xfId="0" applyFont="1" applyBorder="1"/>
    <xf numFmtId="0" fontId="6" fillId="0" borderId="0" xfId="0" applyFont="1" applyBorder="1" applyAlignment="1"/>
    <xf numFmtId="0" fontId="0" fillId="0" borderId="0" xfId="0" applyBorder="1" applyAlignment="1"/>
    <xf numFmtId="17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2" fontId="0" fillId="0" borderId="0" xfId="0" applyNumberFormat="1"/>
    <xf numFmtId="164" fontId="12" fillId="0" borderId="1" xfId="0" applyNumberFormat="1" applyFont="1" applyBorder="1" applyAlignment="1">
      <alignment horizontal="center"/>
    </xf>
    <xf numFmtId="164" fontId="0" fillId="0" borderId="0" xfId="0" applyNumberForma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16" fillId="0" borderId="1" xfId="0" applyFont="1" applyBorder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9" fillId="0" borderId="2" xfId="0" applyNumberFormat="1" applyFont="1" applyFill="1" applyBorder="1" applyAlignment="1"/>
    <xf numFmtId="4" fontId="4" fillId="0" borderId="6" xfId="0" applyNumberFormat="1" applyFont="1" applyBorder="1" applyAlignment="1"/>
    <xf numFmtId="4" fontId="3" fillId="2" borderId="1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6" xfId="0" applyNumberFormat="1" applyFont="1" applyFill="1" applyBorder="1" applyAlignment="1">
      <alignment horizontal="left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Border="1"/>
    <xf numFmtId="4" fontId="3" fillId="0" borderId="6" xfId="0" applyNumberFormat="1" applyFont="1" applyBorder="1"/>
    <xf numFmtId="4" fontId="3" fillId="2" borderId="2" xfId="0" applyNumberFormat="1" applyFon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5" xfId="0" applyNumberFormat="1" applyBorder="1" applyAlignment="1">
      <alignment horizontal="left"/>
    </xf>
    <xf numFmtId="4" fontId="9" fillId="2" borderId="1" xfId="0" applyNumberFormat="1" applyFon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/>
    </xf>
    <xf numFmtId="4" fontId="4" fillId="2" borderId="1" xfId="0" applyNumberFormat="1" applyFont="1" applyFill="1" applyBorder="1"/>
    <xf numFmtId="4" fontId="3" fillId="3" borderId="1" xfId="0" applyNumberFormat="1" applyFont="1" applyFill="1" applyBorder="1" applyAlignment="1">
      <alignment horizontal="center"/>
    </xf>
    <xf numFmtId="4" fontId="9" fillId="3" borderId="1" xfId="0" applyNumberFormat="1" applyFont="1" applyFill="1" applyBorder="1" applyAlignment="1">
      <alignment horizontal="center"/>
    </xf>
    <xf numFmtId="4" fontId="9" fillId="3" borderId="1" xfId="0" applyNumberFormat="1" applyFont="1" applyFill="1" applyBorder="1" applyAlignment="1"/>
    <xf numFmtId="4" fontId="9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0" fontId="4" fillId="0" borderId="0" xfId="0" applyFont="1" applyAlignment="1">
      <alignment wrapText="1"/>
    </xf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4" fontId="9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9" fillId="0" borderId="2" xfId="0" applyNumberFormat="1" applyFont="1" applyFill="1" applyBorder="1" applyAlignment="1"/>
    <xf numFmtId="4" fontId="4" fillId="0" borderId="6" xfId="0" applyNumberFormat="1" applyFont="1" applyBorder="1" applyAlignment="1"/>
    <xf numFmtId="4" fontId="3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9" fillId="0" borderId="2" xfId="0" applyNumberFormat="1" applyFont="1" applyFill="1" applyBorder="1" applyAlignment="1">
      <alignment horizontal="left"/>
    </xf>
    <xf numFmtId="4" fontId="3" fillId="2" borderId="2" xfId="0" applyNumberFormat="1" applyFont="1" applyFill="1" applyBorder="1" applyAlignment="1">
      <alignment horizontal="left"/>
    </xf>
    <xf numFmtId="4" fontId="0" fillId="0" borderId="6" xfId="0" applyNumberFormat="1" applyBorder="1" applyAlignment="1">
      <alignment horizontal="left"/>
    </xf>
    <xf numFmtId="4" fontId="3" fillId="0" borderId="4" xfId="0" applyNumberFormat="1" applyFont="1" applyBorder="1" applyAlignment="1">
      <alignment wrapText="1"/>
    </xf>
    <xf numFmtId="4" fontId="3" fillId="0" borderId="8" xfId="0" applyNumberFormat="1" applyFont="1" applyBorder="1" applyAlignment="1">
      <alignment wrapText="1"/>
    </xf>
    <xf numFmtId="4" fontId="3" fillId="0" borderId="2" xfId="0" applyNumberFormat="1" applyFont="1" applyFill="1" applyBorder="1" applyAlignment="1">
      <alignment horizontal="left"/>
    </xf>
    <xf numFmtId="4" fontId="4" fillId="0" borderId="1" xfId="0" applyNumberFormat="1" applyFont="1" applyBorder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4" fontId="9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/>
    <xf numFmtId="4" fontId="0" fillId="0" borderId="6" xfId="0" applyNumberFormat="1" applyBorder="1" applyAlignment="1"/>
    <xf numFmtId="4" fontId="3" fillId="0" borderId="2" xfId="0" applyNumberFormat="1" applyFont="1" applyFill="1" applyBorder="1" applyAlignment="1">
      <alignment horizontal="left" wrapText="1"/>
    </xf>
    <xf numFmtId="4" fontId="3" fillId="0" borderId="6" xfId="0" applyNumberFormat="1" applyFont="1" applyBorder="1" applyAlignment="1">
      <alignment horizontal="left" wrapText="1"/>
    </xf>
    <xf numFmtId="4" fontId="9" fillId="0" borderId="2" xfId="0" applyNumberFormat="1" applyFont="1" applyFill="1" applyBorder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6" xfId="0" applyNumberFormat="1" applyBorder="1" applyAlignment="1">
      <alignment horizontal="center"/>
    </xf>
    <xf numFmtId="4" fontId="9" fillId="2" borderId="1" xfId="0" applyNumberFormat="1" applyFont="1" applyFill="1" applyBorder="1" applyAlignment="1"/>
    <xf numFmtId="0" fontId="17" fillId="2" borderId="7" xfId="0" applyFont="1" applyFill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2" fillId="0" borderId="2" xfId="0" applyFont="1" applyBorder="1" applyAlignment="1"/>
    <xf numFmtId="0" fontId="4" fillId="0" borderId="5" xfId="0" applyFont="1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6" fillId="0" borderId="2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4" fontId="9" fillId="0" borderId="1" xfId="0" applyNumberFormat="1" applyFont="1" applyFill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4" fontId="9" fillId="3" borderId="5" xfId="0" applyNumberFormat="1" applyFont="1" applyFill="1" applyBorder="1" applyAlignment="1">
      <alignment wrapText="1"/>
    </xf>
    <xf numFmtId="4" fontId="0" fillId="3" borderId="6" xfId="0" applyNumberFormat="1" applyFill="1" applyBorder="1" applyAlignment="1">
      <alignment wrapText="1"/>
    </xf>
    <xf numFmtId="4" fontId="9" fillId="3" borderId="6" xfId="0" applyNumberFormat="1" applyFont="1" applyFill="1" applyBorder="1" applyAlignment="1">
      <alignment wrapText="1"/>
    </xf>
    <xf numFmtId="0" fontId="6" fillId="0" borderId="0" xfId="0" applyFont="1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6" xfId="0" applyNumberFormat="1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abSelected="1" topLeftCell="A28" zoomScale="130" zoomScaleNormal="130" workbookViewId="0">
      <selection activeCell="A5" sqref="A5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143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10</v>
      </c>
      <c r="C3" s="22" t="s">
        <v>107</v>
      </c>
    </row>
    <row r="4" spans="1:4" ht="14.25" customHeight="1" x14ac:dyDescent="0.25">
      <c r="A4" s="20" t="s">
        <v>174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51</v>
      </c>
      <c r="C6" s="19"/>
    </row>
    <row r="7" spans="1:4" s="21" customFormat="1" ht="12.75" customHeight="1" x14ac:dyDescent="0.25">
      <c r="A7" s="5"/>
      <c r="B7"/>
      <c r="C7"/>
      <c r="D7"/>
    </row>
    <row r="8" spans="1:4" s="3" customFormat="1" ht="15" customHeight="1" x14ac:dyDescent="0.25">
      <c r="A8" s="11" t="s">
        <v>0</v>
      </c>
      <c r="B8" s="12" t="s">
        <v>9</v>
      </c>
      <c r="C8" s="25" t="s">
        <v>173</v>
      </c>
      <c r="D8" s="9"/>
    </row>
    <row r="9" spans="1:4" s="3" customFormat="1" ht="12" customHeight="1" x14ac:dyDescent="0.25">
      <c r="A9" s="11" t="s">
        <v>1</v>
      </c>
      <c r="B9" s="12" t="s">
        <v>11</v>
      </c>
      <c r="C9" s="105" t="s">
        <v>144</v>
      </c>
      <c r="D9" s="106"/>
    </row>
    <row r="10" spans="1:4" s="3" customFormat="1" ht="24" customHeight="1" x14ac:dyDescent="0.25">
      <c r="A10" s="11" t="s">
        <v>2</v>
      </c>
      <c r="B10" s="13" t="s">
        <v>12</v>
      </c>
      <c r="C10" s="107" t="s">
        <v>76</v>
      </c>
      <c r="D10" s="101"/>
    </row>
    <row r="11" spans="1:4" s="3" customFormat="1" ht="15" customHeight="1" x14ac:dyDescent="0.25">
      <c r="A11" s="11" t="s">
        <v>3</v>
      </c>
      <c r="B11" s="12" t="s">
        <v>13</v>
      </c>
      <c r="C11" s="105" t="s">
        <v>14</v>
      </c>
      <c r="D11" s="106"/>
    </row>
    <row r="12" spans="1:4" s="3" customFormat="1" ht="16.5" customHeight="1" x14ac:dyDescent="0.25">
      <c r="A12" s="108">
        <v>5</v>
      </c>
      <c r="B12" s="108" t="s">
        <v>93</v>
      </c>
      <c r="C12" s="49" t="s">
        <v>94</v>
      </c>
      <c r="D12" s="50" t="s">
        <v>95</v>
      </c>
    </row>
    <row r="13" spans="1:4" s="3" customFormat="1" ht="14.25" customHeight="1" x14ac:dyDescent="0.25">
      <c r="A13" s="108"/>
      <c r="B13" s="108"/>
      <c r="C13" s="49" t="s">
        <v>96</v>
      </c>
      <c r="D13" s="50" t="s">
        <v>97</v>
      </c>
    </row>
    <row r="14" spans="1:4" s="3" customFormat="1" x14ac:dyDescent="0.25">
      <c r="A14" s="108"/>
      <c r="B14" s="108"/>
      <c r="C14" s="49" t="s">
        <v>98</v>
      </c>
      <c r="D14" s="50" t="s">
        <v>99</v>
      </c>
    </row>
    <row r="15" spans="1:4" s="3" customFormat="1" ht="16.5" customHeight="1" x14ac:dyDescent="0.25">
      <c r="A15" s="108"/>
      <c r="B15" s="108"/>
      <c r="C15" s="49" t="s">
        <v>100</v>
      </c>
      <c r="D15" s="50" t="s">
        <v>102</v>
      </c>
    </row>
    <row r="16" spans="1:4" s="3" customFormat="1" ht="16.5" customHeight="1" x14ac:dyDescent="0.25">
      <c r="A16" s="108"/>
      <c r="B16" s="108"/>
      <c r="C16" s="49" t="s">
        <v>101</v>
      </c>
      <c r="D16" s="50" t="s">
        <v>95</v>
      </c>
    </row>
    <row r="17" spans="1:4" s="5" customFormat="1" ht="15.75" customHeight="1" x14ac:dyDescent="0.25">
      <c r="A17" s="108"/>
      <c r="B17" s="108"/>
      <c r="C17" s="49" t="s">
        <v>103</v>
      </c>
      <c r="D17" s="50" t="s">
        <v>104</v>
      </c>
    </row>
    <row r="18" spans="1:4" s="5" customFormat="1" ht="15.75" customHeight="1" x14ac:dyDescent="0.25">
      <c r="A18" s="108"/>
      <c r="B18" s="108"/>
      <c r="C18" s="51" t="s">
        <v>105</v>
      </c>
      <c r="D18" s="50" t="s">
        <v>106</v>
      </c>
    </row>
    <row r="19" spans="1:4" ht="21.75" customHeight="1" x14ac:dyDescent="0.25">
      <c r="A19" s="11" t="s">
        <v>4</v>
      </c>
      <c r="B19" s="12" t="s">
        <v>15</v>
      </c>
      <c r="C19" s="109" t="s">
        <v>92</v>
      </c>
      <c r="D19" s="110"/>
    </row>
    <row r="20" spans="1:4" s="5" customFormat="1" ht="24" customHeight="1" x14ac:dyDescent="0.25">
      <c r="A20" s="11" t="s">
        <v>5</v>
      </c>
      <c r="B20" s="13" t="s">
        <v>16</v>
      </c>
      <c r="C20" s="111" t="s">
        <v>56</v>
      </c>
      <c r="D20" s="112"/>
    </row>
    <row r="21" spans="1:4" s="5" customFormat="1" ht="15" customHeight="1" x14ac:dyDescent="0.25">
      <c r="A21" s="11" t="s">
        <v>6</v>
      </c>
      <c r="B21" s="12" t="s">
        <v>17</v>
      </c>
      <c r="C21" s="107" t="s">
        <v>18</v>
      </c>
      <c r="D21" s="113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8" t="s">
        <v>19</v>
      </c>
      <c r="B23" s="15"/>
      <c r="C23" s="15"/>
      <c r="D23" s="15"/>
    </row>
    <row r="24" spans="1:4" ht="12.75" customHeight="1" x14ac:dyDescent="0.25">
      <c r="A24" s="14"/>
      <c r="B24" s="15"/>
      <c r="C24" s="15"/>
      <c r="D24" s="15"/>
    </row>
    <row r="25" spans="1:4" ht="23.25" x14ac:dyDescent="0.25">
      <c r="A25" s="6"/>
      <c r="B25" s="16" t="s">
        <v>20</v>
      </c>
      <c r="C25" s="7" t="s">
        <v>21</v>
      </c>
      <c r="D25" s="48" t="s">
        <v>22</v>
      </c>
    </row>
    <row r="26" spans="1:4" ht="21.75" customHeight="1" x14ac:dyDescent="0.25">
      <c r="A26" s="102" t="s">
        <v>25</v>
      </c>
      <c r="B26" s="103"/>
      <c r="C26" s="103"/>
      <c r="D26" s="104"/>
    </row>
    <row r="27" spans="1:4" ht="12" customHeight="1" x14ac:dyDescent="0.25">
      <c r="A27" s="45"/>
      <c r="B27" s="46"/>
      <c r="C27" s="46"/>
      <c r="D27" s="47"/>
    </row>
    <row r="28" spans="1:4" x14ac:dyDescent="0.25">
      <c r="A28" s="7">
        <v>1</v>
      </c>
      <c r="B28" s="6" t="s">
        <v>133</v>
      </c>
      <c r="C28" s="6" t="s">
        <v>23</v>
      </c>
      <c r="D28" s="6" t="s">
        <v>24</v>
      </c>
    </row>
    <row r="29" spans="1:4" ht="14.25" customHeight="1" x14ac:dyDescent="0.25">
      <c r="A29" s="18" t="s">
        <v>26</v>
      </c>
      <c r="B29" s="17"/>
      <c r="C29" s="17"/>
      <c r="D29" s="17"/>
    </row>
    <row r="30" spans="1:4" ht="13.5" customHeight="1" x14ac:dyDescent="0.25">
      <c r="A30" s="7">
        <v>1</v>
      </c>
      <c r="B30" s="6" t="s">
        <v>108</v>
      </c>
      <c r="C30" s="6" t="s">
        <v>109</v>
      </c>
      <c r="D30" s="6" t="s">
        <v>110</v>
      </c>
    </row>
    <row r="31" spans="1:4" x14ac:dyDescent="0.25">
      <c r="A31" s="18" t="s">
        <v>41</v>
      </c>
      <c r="B31" s="17"/>
      <c r="C31" s="17"/>
      <c r="D31" s="17"/>
    </row>
    <row r="32" spans="1:4" x14ac:dyDescent="0.25">
      <c r="A32" s="18" t="s">
        <v>42</v>
      </c>
      <c r="B32" s="17"/>
      <c r="C32" s="17"/>
      <c r="D32" s="17"/>
    </row>
    <row r="33" spans="1:4" x14ac:dyDescent="0.25">
      <c r="A33" s="7">
        <v>1</v>
      </c>
      <c r="B33" s="6" t="s">
        <v>145</v>
      </c>
      <c r="C33" s="6" t="s">
        <v>118</v>
      </c>
      <c r="D33" s="6" t="s">
        <v>27</v>
      </c>
    </row>
    <row r="34" spans="1:4" x14ac:dyDescent="0.25">
      <c r="A34" s="18" t="s">
        <v>28</v>
      </c>
      <c r="B34" s="17"/>
      <c r="C34" s="17"/>
      <c r="D34" s="17"/>
    </row>
    <row r="35" spans="1:4" x14ac:dyDescent="0.25">
      <c r="A35" s="7">
        <v>1</v>
      </c>
      <c r="B35" s="6" t="s">
        <v>29</v>
      </c>
      <c r="C35" s="6" t="s">
        <v>23</v>
      </c>
      <c r="D35" s="6" t="s">
        <v>30</v>
      </c>
    </row>
    <row r="36" spans="1:4" ht="15" customHeight="1" x14ac:dyDescent="0.25">
      <c r="A36" s="18" t="s">
        <v>31</v>
      </c>
      <c r="B36" s="17"/>
      <c r="C36" s="17"/>
      <c r="D36" s="17"/>
    </row>
    <row r="37" spans="1:4" x14ac:dyDescent="0.25">
      <c r="A37" s="7">
        <v>1</v>
      </c>
      <c r="B37" s="6" t="s">
        <v>32</v>
      </c>
      <c r="C37" s="6" t="s">
        <v>23</v>
      </c>
      <c r="D37" s="6" t="s">
        <v>24</v>
      </c>
    </row>
    <row r="38" spans="1:4" ht="10.5" customHeight="1" x14ac:dyDescent="0.25">
      <c r="A38" s="26"/>
      <c r="B38" s="10"/>
      <c r="C38" s="10"/>
      <c r="D38" s="10"/>
    </row>
    <row r="39" spans="1:4" x14ac:dyDescent="0.25">
      <c r="A39" s="4" t="s">
        <v>49</v>
      </c>
      <c r="B39" s="17"/>
      <c r="C39" s="17"/>
      <c r="D39" s="17"/>
    </row>
    <row r="40" spans="1:4" ht="15" customHeight="1" x14ac:dyDescent="0.25">
      <c r="A40" s="7">
        <v>1</v>
      </c>
      <c r="B40" s="6" t="s">
        <v>33</v>
      </c>
      <c r="C40" s="100" t="s">
        <v>111</v>
      </c>
      <c r="D40" s="99"/>
    </row>
    <row r="41" spans="1:4" x14ac:dyDescent="0.25">
      <c r="A41" s="7">
        <v>2</v>
      </c>
      <c r="B41" s="6" t="s">
        <v>35</v>
      </c>
      <c r="C41" s="100" t="s">
        <v>112</v>
      </c>
      <c r="D41" s="99"/>
    </row>
    <row r="42" spans="1:4" x14ac:dyDescent="0.25">
      <c r="A42" s="7">
        <v>3</v>
      </c>
      <c r="B42" s="6" t="s">
        <v>36</v>
      </c>
      <c r="C42" s="100" t="s">
        <v>113</v>
      </c>
      <c r="D42" s="99"/>
    </row>
    <row r="43" spans="1:4" ht="15" customHeight="1" x14ac:dyDescent="0.25">
      <c r="A43" s="7">
        <v>4</v>
      </c>
      <c r="B43" s="6" t="s">
        <v>34</v>
      </c>
      <c r="C43" s="100" t="s">
        <v>114</v>
      </c>
      <c r="D43" s="99"/>
    </row>
    <row r="44" spans="1:4" x14ac:dyDescent="0.25">
      <c r="A44" s="7">
        <v>5</v>
      </c>
      <c r="B44" s="6" t="s">
        <v>37</v>
      </c>
      <c r="C44" s="100" t="s">
        <v>115</v>
      </c>
      <c r="D44" s="99"/>
    </row>
    <row r="45" spans="1:4" x14ac:dyDescent="0.25">
      <c r="A45" s="7">
        <v>6</v>
      </c>
      <c r="B45" s="6" t="s">
        <v>38</v>
      </c>
      <c r="C45" s="100" t="s">
        <v>146</v>
      </c>
      <c r="D45" s="99"/>
    </row>
    <row r="46" spans="1:4" ht="15" customHeight="1" x14ac:dyDescent="0.25">
      <c r="A46" s="7">
        <v>7</v>
      </c>
      <c r="B46" s="6" t="s">
        <v>39</v>
      </c>
      <c r="C46" s="100" t="s">
        <v>83</v>
      </c>
      <c r="D46" s="99"/>
    </row>
    <row r="47" spans="1:4" x14ac:dyDescent="0.25">
      <c r="A47" s="7">
        <v>8</v>
      </c>
      <c r="B47" s="6" t="s">
        <v>40</v>
      </c>
      <c r="C47" s="100" t="s">
        <v>158</v>
      </c>
      <c r="D47" s="99"/>
    </row>
    <row r="48" spans="1:4" x14ac:dyDescent="0.25">
      <c r="A48" s="7">
        <v>9</v>
      </c>
      <c r="B48" s="6" t="s">
        <v>119</v>
      </c>
      <c r="C48" s="100" t="s">
        <v>147</v>
      </c>
      <c r="D48" s="101"/>
    </row>
    <row r="49" spans="1:4" x14ac:dyDescent="0.25">
      <c r="A49" s="7">
        <v>10</v>
      </c>
      <c r="B49" s="6" t="s">
        <v>75</v>
      </c>
      <c r="C49" s="98" t="s">
        <v>116</v>
      </c>
      <c r="D49" s="99"/>
    </row>
    <row r="50" spans="1:4" x14ac:dyDescent="0.25">
      <c r="A50" s="4"/>
    </row>
    <row r="51" spans="1:4" x14ac:dyDescent="0.25">
      <c r="A51" s="4"/>
    </row>
    <row r="53" spans="1:4" x14ac:dyDescent="0.25">
      <c r="A53" s="52"/>
      <c r="B53" s="52"/>
      <c r="C53" s="41"/>
      <c r="D53" s="53"/>
    </row>
    <row r="54" spans="1:4" x14ac:dyDescent="0.25">
      <c r="A54" s="52"/>
      <c r="B54" s="52"/>
      <c r="C54" s="41"/>
      <c r="D54" s="53"/>
    </row>
    <row r="55" spans="1:4" x14ac:dyDescent="0.25">
      <c r="A55" s="52"/>
      <c r="B55" s="52"/>
      <c r="C55" s="41"/>
      <c r="D55" s="53"/>
    </row>
    <row r="56" spans="1:4" x14ac:dyDescent="0.25">
      <c r="A56" s="52"/>
      <c r="B56" s="52"/>
      <c r="C56" s="41"/>
      <c r="D56" s="53"/>
    </row>
    <row r="57" spans="1:4" x14ac:dyDescent="0.25">
      <c r="A57" s="52"/>
      <c r="B57" s="52"/>
      <c r="C57" s="40"/>
      <c r="D57" s="53"/>
    </row>
    <row r="58" spans="1:4" x14ac:dyDescent="0.25">
      <c r="A58" s="52"/>
      <c r="B58" s="52"/>
      <c r="C58" s="54"/>
      <c r="D58" s="53"/>
    </row>
  </sheetData>
  <mergeCells count="19"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scale="97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zoomScale="130" zoomScaleNormal="130" workbookViewId="0">
      <selection activeCell="C26" sqref="C26"/>
    </sheetView>
  </sheetViews>
  <sheetFormatPr defaultRowHeight="15" x14ac:dyDescent="0.25"/>
  <cols>
    <col min="1" max="1" width="15.85546875" customWidth="1"/>
    <col min="2" max="2" width="13.42578125" style="28" customWidth="1"/>
    <col min="3" max="3" width="8.5703125" style="36" customWidth="1"/>
    <col min="4" max="4" width="8.28515625" customWidth="1"/>
    <col min="5" max="5" width="9" customWidth="1"/>
    <col min="6" max="7" width="9.7109375" customWidth="1"/>
    <col min="8" max="8" width="12.42578125" customWidth="1"/>
  </cols>
  <sheetData>
    <row r="1" spans="1:10" x14ac:dyDescent="0.25">
      <c r="A1" s="4" t="s">
        <v>123</v>
      </c>
      <c r="B1"/>
      <c r="C1" s="34"/>
      <c r="D1" s="34"/>
    </row>
    <row r="2" spans="1:10" ht="13.5" customHeight="1" x14ac:dyDescent="0.25">
      <c r="A2" s="4" t="s">
        <v>148</v>
      </c>
      <c r="B2"/>
      <c r="C2" s="34"/>
      <c r="D2" s="34"/>
    </row>
    <row r="3" spans="1:10" ht="56.25" customHeight="1" x14ac:dyDescent="0.25">
      <c r="A3" s="128" t="s">
        <v>62</v>
      </c>
      <c r="B3" s="129"/>
      <c r="C3" s="62" t="s">
        <v>63</v>
      </c>
      <c r="D3" s="27" t="s">
        <v>64</v>
      </c>
      <c r="E3" s="27" t="s">
        <v>65</v>
      </c>
      <c r="F3" s="27" t="s">
        <v>66</v>
      </c>
      <c r="G3" s="35" t="s">
        <v>67</v>
      </c>
      <c r="H3" s="27" t="s">
        <v>68</v>
      </c>
    </row>
    <row r="4" spans="1:10" ht="25.5" customHeight="1" x14ac:dyDescent="0.25">
      <c r="A4" s="135" t="s">
        <v>149</v>
      </c>
      <c r="B4" s="136"/>
      <c r="C4" s="67"/>
      <c r="D4" s="68">
        <v>391.41</v>
      </c>
      <c r="E4" s="68"/>
      <c r="F4" s="68"/>
      <c r="G4" s="69"/>
      <c r="H4" s="68"/>
    </row>
    <row r="5" spans="1:10" ht="15" customHeight="1" x14ac:dyDescent="0.25">
      <c r="A5" s="70" t="s">
        <v>124</v>
      </c>
      <c r="B5" s="71"/>
      <c r="C5" s="67"/>
      <c r="D5" s="68">
        <v>752.48</v>
      </c>
      <c r="E5" s="68"/>
      <c r="F5" s="68"/>
      <c r="G5" s="69"/>
      <c r="H5" s="68"/>
    </row>
    <row r="6" spans="1:10" ht="14.25" customHeight="1" x14ac:dyDescent="0.25">
      <c r="A6" s="70" t="s">
        <v>125</v>
      </c>
      <c r="B6" s="71"/>
      <c r="C6" s="67"/>
      <c r="D6" s="72">
        <v>-361.07</v>
      </c>
      <c r="E6" s="68"/>
      <c r="F6" s="68"/>
      <c r="G6" s="69"/>
      <c r="H6" s="68"/>
    </row>
    <row r="7" spans="1:10" ht="17.25" customHeight="1" x14ac:dyDescent="0.25">
      <c r="A7" s="130" t="s">
        <v>150</v>
      </c>
      <c r="B7" s="120"/>
      <c r="C7" s="120"/>
      <c r="D7" s="120"/>
      <c r="E7" s="120"/>
      <c r="F7" s="120"/>
      <c r="G7" s="120"/>
      <c r="H7" s="137"/>
    </row>
    <row r="8" spans="1:10" s="4" customFormat="1" ht="17.25" customHeight="1" x14ac:dyDescent="0.25">
      <c r="A8" s="117" t="s">
        <v>69</v>
      </c>
      <c r="B8" s="118"/>
      <c r="C8" s="73">
        <f>C12+C15+C18+C21+C24+C27</f>
        <v>21.490000000000002</v>
      </c>
      <c r="D8" s="73">
        <v>-324.13</v>
      </c>
      <c r="E8" s="73">
        <f>E12+E15+E18+E21+E24+E27</f>
        <v>1933.2399999999998</v>
      </c>
      <c r="F8" s="73">
        <f t="shared" ref="F8:G8" si="0">F12+F15+F18+F21+F24+F27</f>
        <v>1821.03</v>
      </c>
      <c r="G8" s="73">
        <f t="shared" si="0"/>
        <v>1821.03</v>
      </c>
      <c r="H8" s="74">
        <f>F8-E8+D8</f>
        <v>-436.3399999999998</v>
      </c>
    </row>
    <row r="9" spans="1:10" x14ac:dyDescent="0.25">
      <c r="A9" s="75" t="s">
        <v>70</v>
      </c>
      <c r="B9" s="76"/>
      <c r="C9" s="77">
        <f>C8-C10</f>
        <v>19.341000000000001</v>
      </c>
      <c r="D9" s="77">
        <f>D8-D10</f>
        <v>-291.73</v>
      </c>
      <c r="E9" s="77">
        <f>E8-E10</f>
        <v>1739.9159999999997</v>
      </c>
      <c r="F9" s="77">
        <f t="shared" ref="F9" si="1">F8-F10</f>
        <v>1638.9269999999999</v>
      </c>
      <c r="G9" s="77">
        <f>G8-G10</f>
        <v>1638.9269999999999</v>
      </c>
      <c r="H9" s="74">
        <f t="shared" ref="H9:H10" si="2">F9-E9+D9</f>
        <v>-392.71899999999982</v>
      </c>
      <c r="J9" s="55"/>
    </row>
    <row r="10" spans="1:10" x14ac:dyDescent="0.25">
      <c r="A10" s="119" t="s">
        <v>71</v>
      </c>
      <c r="B10" s="120"/>
      <c r="C10" s="77">
        <f>C8*10%</f>
        <v>2.1490000000000005</v>
      </c>
      <c r="D10" s="77">
        <v>-32.4</v>
      </c>
      <c r="E10" s="77">
        <f>E8*10%</f>
        <v>193.32399999999998</v>
      </c>
      <c r="F10" s="77">
        <f t="shared" ref="F10:G10" si="3">F8*10%</f>
        <v>182.10300000000001</v>
      </c>
      <c r="G10" s="77">
        <f t="shared" si="3"/>
        <v>182.10300000000001</v>
      </c>
      <c r="H10" s="74">
        <f t="shared" si="2"/>
        <v>-43.620999999999974</v>
      </c>
      <c r="J10" s="55"/>
    </row>
    <row r="11" spans="1:10" ht="12.75" customHeight="1" x14ac:dyDescent="0.25">
      <c r="A11" s="130" t="s">
        <v>72</v>
      </c>
      <c r="B11" s="131"/>
      <c r="C11" s="131"/>
      <c r="D11" s="131"/>
      <c r="E11" s="131"/>
      <c r="F11" s="131"/>
      <c r="G11" s="131"/>
      <c r="H11" s="132"/>
      <c r="J11" s="55"/>
    </row>
    <row r="12" spans="1:10" x14ac:dyDescent="0.25">
      <c r="A12" s="133" t="s">
        <v>52</v>
      </c>
      <c r="B12" s="134"/>
      <c r="C12" s="73">
        <v>5.75</v>
      </c>
      <c r="D12" s="78">
        <v>-91.79</v>
      </c>
      <c r="E12" s="78">
        <v>518.54999999999995</v>
      </c>
      <c r="F12" s="78">
        <v>489.01</v>
      </c>
      <c r="G12" s="78">
        <f>F12</f>
        <v>489.01</v>
      </c>
      <c r="H12" s="77">
        <f>F12-E12+D12</f>
        <v>-121.32999999999997</v>
      </c>
      <c r="J12" s="55"/>
    </row>
    <row r="13" spans="1:10" x14ac:dyDescent="0.25">
      <c r="A13" s="75" t="s">
        <v>70</v>
      </c>
      <c r="B13" s="76"/>
      <c r="C13" s="77">
        <f>C12-C14</f>
        <v>5.1749999999999998</v>
      </c>
      <c r="D13" s="77">
        <f>D12-D14</f>
        <v>-82.65</v>
      </c>
      <c r="E13" s="77">
        <f>E12-E14</f>
        <v>466.69499999999994</v>
      </c>
      <c r="F13" s="77">
        <f t="shared" ref="F13:G13" si="4">F12-F14</f>
        <v>440.10899999999998</v>
      </c>
      <c r="G13" s="77">
        <f t="shared" si="4"/>
        <v>440.10899999999998</v>
      </c>
      <c r="H13" s="77">
        <f t="shared" ref="H13:H29" si="5">F13-E13+D13</f>
        <v>-109.23599999999996</v>
      </c>
    </row>
    <row r="14" spans="1:10" x14ac:dyDescent="0.25">
      <c r="A14" s="119" t="s">
        <v>71</v>
      </c>
      <c r="B14" s="120"/>
      <c r="C14" s="77">
        <f>C12*10%</f>
        <v>0.57500000000000007</v>
      </c>
      <c r="D14" s="77">
        <v>-9.14</v>
      </c>
      <c r="E14" s="77">
        <f>E12*10%</f>
        <v>51.854999999999997</v>
      </c>
      <c r="F14" s="77">
        <f t="shared" ref="F14" si="6">F12*10%</f>
        <v>48.901000000000003</v>
      </c>
      <c r="G14" s="77">
        <f t="shared" ref="G14" si="7">G12*10%</f>
        <v>48.901000000000003</v>
      </c>
      <c r="H14" s="77">
        <f t="shared" si="5"/>
        <v>-12.093999999999994</v>
      </c>
    </row>
    <row r="15" spans="1:10" ht="23.25" customHeight="1" x14ac:dyDescent="0.25">
      <c r="A15" s="133" t="s">
        <v>43</v>
      </c>
      <c r="B15" s="134"/>
      <c r="C15" s="73">
        <v>3.51</v>
      </c>
      <c r="D15" s="78">
        <v>-55.62</v>
      </c>
      <c r="E15" s="78">
        <v>316.55</v>
      </c>
      <c r="F15" s="78">
        <v>301.76</v>
      </c>
      <c r="G15" s="78">
        <f>F15</f>
        <v>301.76</v>
      </c>
      <c r="H15" s="77">
        <f t="shared" si="5"/>
        <v>-70.410000000000025</v>
      </c>
    </row>
    <row r="16" spans="1:10" x14ac:dyDescent="0.25">
      <c r="A16" s="75" t="s">
        <v>70</v>
      </c>
      <c r="B16" s="76"/>
      <c r="C16" s="77">
        <f>C15-C17</f>
        <v>3.1589999999999998</v>
      </c>
      <c r="D16" s="77">
        <f>D15-D17</f>
        <v>-50.059999999999995</v>
      </c>
      <c r="E16" s="77">
        <f>E15-E17</f>
        <v>284.89499999999998</v>
      </c>
      <c r="F16" s="77">
        <f t="shared" ref="F16:G16" si="8">F15-F17</f>
        <v>271.584</v>
      </c>
      <c r="G16" s="77">
        <f t="shared" si="8"/>
        <v>271.584</v>
      </c>
      <c r="H16" s="77">
        <f t="shared" si="5"/>
        <v>-63.370999999999974</v>
      </c>
    </row>
    <row r="17" spans="1:8" ht="15" customHeight="1" x14ac:dyDescent="0.25">
      <c r="A17" s="119" t="s">
        <v>71</v>
      </c>
      <c r="B17" s="120"/>
      <c r="C17" s="77">
        <f>C15*10%</f>
        <v>0.35099999999999998</v>
      </c>
      <c r="D17" s="77">
        <v>-5.56</v>
      </c>
      <c r="E17" s="77">
        <f>E15*10%</f>
        <v>31.655000000000001</v>
      </c>
      <c r="F17" s="77">
        <f t="shared" ref="F17" si="9">F15*10%</f>
        <v>30.176000000000002</v>
      </c>
      <c r="G17" s="77">
        <f t="shared" ref="G17" si="10">G15*10%</f>
        <v>30.176000000000002</v>
      </c>
      <c r="H17" s="77">
        <f t="shared" si="5"/>
        <v>-7.0389999999999988</v>
      </c>
    </row>
    <row r="18" spans="1:8" ht="14.25" customHeight="1" x14ac:dyDescent="0.25">
      <c r="A18" s="133" t="s">
        <v>53</v>
      </c>
      <c r="B18" s="134"/>
      <c r="C18" s="67">
        <v>2.41</v>
      </c>
      <c r="D18" s="78">
        <v>-37.979999999999997</v>
      </c>
      <c r="E18" s="78">
        <v>217.35</v>
      </c>
      <c r="F18" s="78">
        <v>204.99</v>
      </c>
      <c r="G18" s="78">
        <f>F18</f>
        <v>204.99</v>
      </c>
      <c r="H18" s="77">
        <f t="shared" si="5"/>
        <v>-50.339999999999982</v>
      </c>
    </row>
    <row r="19" spans="1:8" ht="13.5" customHeight="1" x14ac:dyDescent="0.25">
      <c r="A19" s="75" t="s">
        <v>70</v>
      </c>
      <c r="B19" s="76"/>
      <c r="C19" s="77">
        <f>C18-C20</f>
        <v>2.169</v>
      </c>
      <c r="D19" s="77">
        <f>D18-D20</f>
        <v>-34.19</v>
      </c>
      <c r="E19" s="77">
        <f>E18-E20</f>
        <v>195.61500000000001</v>
      </c>
      <c r="F19" s="77">
        <f t="shared" ref="F19:G19" si="11">F18-F20</f>
        <v>184.49100000000001</v>
      </c>
      <c r="G19" s="77">
        <f t="shared" si="11"/>
        <v>184.49100000000001</v>
      </c>
      <c r="H19" s="77">
        <f t="shared" si="5"/>
        <v>-45.313999999999993</v>
      </c>
    </row>
    <row r="20" spans="1:8" ht="12.75" customHeight="1" x14ac:dyDescent="0.25">
      <c r="A20" s="119" t="s">
        <v>71</v>
      </c>
      <c r="B20" s="120"/>
      <c r="C20" s="77">
        <f>C18*10%</f>
        <v>0.24100000000000002</v>
      </c>
      <c r="D20" s="77">
        <v>-3.79</v>
      </c>
      <c r="E20" s="77">
        <f>E18*10%</f>
        <v>21.734999999999999</v>
      </c>
      <c r="F20" s="77">
        <f t="shared" ref="F20" si="12">F18*10%</f>
        <v>20.499000000000002</v>
      </c>
      <c r="G20" s="77">
        <f t="shared" ref="G20" si="13">G18*10%</f>
        <v>20.499000000000002</v>
      </c>
      <c r="H20" s="77">
        <f t="shared" si="5"/>
        <v>-5.0259999999999971</v>
      </c>
    </row>
    <row r="21" spans="1:8" x14ac:dyDescent="0.25">
      <c r="A21" s="133" t="s">
        <v>54</v>
      </c>
      <c r="B21" s="134"/>
      <c r="C21" s="74">
        <v>1.1299999999999999</v>
      </c>
      <c r="D21" s="77">
        <v>-15.91</v>
      </c>
      <c r="E21" s="77">
        <v>101.9</v>
      </c>
      <c r="F21" s="77">
        <v>96.1</v>
      </c>
      <c r="G21" s="77">
        <f>F21</f>
        <v>96.1</v>
      </c>
      <c r="H21" s="77">
        <f t="shared" si="5"/>
        <v>-21.710000000000012</v>
      </c>
    </row>
    <row r="22" spans="1:8" ht="14.25" customHeight="1" x14ac:dyDescent="0.25">
      <c r="A22" s="75" t="s">
        <v>70</v>
      </c>
      <c r="B22" s="76"/>
      <c r="C22" s="77">
        <f>C21-C23</f>
        <v>1.0169999999999999</v>
      </c>
      <c r="D22" s="77">
        <f>D21-D23</f>
        <v>-14.31</v>
      </c>
      <c r="E22" s="77">
        <f>E21-E23</f>
        <v>91.710000000000008</v>
      </c>
      <c r="F22" s="77">
        <f t="shared" ref="F22:G22" si="14">F21-F23</f>
        <v>86.49</v>
      </c>
      <c r="G22" s="77">
        <f t="shared" si="14"/>
        <v>86.49</v>
      </c>
      <c r="H22" s="77">
        <f t="shared" si="5"/>
        <v>-19.530000000000015</v>
      </c>
    </row>
    <row r="23" spans="1:8" ht="14.25" customHeight="1" x14ac:dyDescent="0.25">
      <c r="A23" s="119" t="s">
        <v>71</v>
      </c>
      <c r="B23" s="120"/>
      <c r="C23" s="77">
        <f>C21*10%</f>
        <v>0.11299999999999999</v>
      </c>
      <c r="D23" s="77">
        <v>-1.6</v>
      </c>
      <c r="E23" s="77">
        <f>E21*10%</f>
        <v>10.190000000000001</v>
      </c>
      <c r="F23" s="77">
        <f t="shared" ref="F23" si="15">F21*10%</f>
        <v>9.61</v>
      </c>
      <c r="G23" s="77">
        <f t="shared" ref="G23" si="16">G21*10%</f>
        <v>9.61</v>
      </c>
      <c r="H23" s="77">
        <f t="shared" si="5"/>
        <v>-2.1800000000000019</v>
      </c>
    </row>
    <row r="24" spans="1:8" ht="14.25" customHeight="1" x14ac:dyDescent="0.25">
      <c r="A24" s="79" t="s">
        <v>44</v>
      </c>
      <c r="B24" s="80"/>
      <c r="C24" s="74">
        <v>4.43</v>
      </c>
      <c r="D24" s="77">
        <v>-62.7</v>
      </c>
      <c r="E24" s="77">
        <v>399.57</v>
      </c>
      <c r="F24" s="77">
        <v>373.17</v>
      </c>
      <c r="G24" s="77">
        <f>F24</f>
        <v>373.17</v>
      </c>
      <c r="H24" s="77">
        <f t="shared" si="5"/>
        <v>-89.09999999999998</v>
      </c>
    </row>
    <row r="25" spans="1:8" ht="14.25" customHeight="1" x14ac:dyDescent="0.25">
      <c r="A25" s="75" t="s">
        <v>70</v>
      </c>
      <c r="B25" s="76"/>
      <c r="C25" s="77">
        <f>C24-C26</f>
        <v>3.9869999999999997</v>
      </c>
      <c r="D25" s="77">
        <f>D24-D26</f>
        <v>-56.440000000000005</v>
      </c>
      <c r="E25" s="77">
        <f>E24-E26</f>
        <v>359.613</v>
      </c>
      <c r="F25" s="77">
        <f t="shared" ref="F25:G25" si="17">F24-F26</f>
        <v>335.85300000000001</v>
      </c>
      <c r="G25" s="77">
        <f t="shared" si="17"/>
        <v>335.85300000000001</v>
      </c>
      <c r="H25" s="77">
        <f t="shared" si="5"/>
        <v>-80.199999999999989</v>
      </c>
    </row>
    <row r="26" spans="1:8" x14ac:dyDescent="0.25">
      <c r="A26" s="119" t="s">
        <v>71</v>
      </c>
      <c r="B26" s="120"/>
      <c r="C26" s="77">
        <f>C24*10%</f>
        <v>0.443</v>
      </c>
      <c r="D26" s="77">
        <v>-6.26</v>
      </c>
      <c r="E26" s="77">
        <f>E24*10%</f>
        <v>39.957000000000001</v>
      </c>
      <c r="F26" s="77">
        <f t="shared" ref="F26" si="18">F24*10%</f>
        <v>37.317</v>
      </c>
      <c r="G26" s="77">
        <f t="shared" ref="G26" si="19">G24*10%</f>
        <v>37.317</v>
      </c>
      <c r="H26" s="77">
        <f t="shared" si="5"/>
        <v>-8.9</v>
      </c>
    </row>
    <row r="27" spans="1:8" ht="14.25" customHeight="1" x14ac:dyDescent="0.25">
      <c r="A27" s="124" t="s">
        <v>45</v>
      </c>
      <c r="B27" s="125"/>
      <c r="C27" s="95">
        <v>4.26</v>
      </c>
      <c r="D27" s="96">
        <v>-60.13</v>
      </c>
      <c r="E27" s="96">
        <v>379.32</v>
      </c>
      <c r="F27" s="96">
        <v>356</v>
      </c>
      <c r="G27" s="96">
        <f>F27</f>
        <v>356</v>
      </c>
      <c r="H27" s="77">
        <f t="shared" si="5"/>
        <v>-83.449999999999989</v>
      </c>
    </row>
    <row r="28" spans="1:8" x14ac:dyDescent="0.25">
      <c r="A28" s="75" t="s">
        <v>70</v>
      </c>
      <c r="B28" s="76"/>
      <c r="C28" s="77">
        <f>C27-C29</f>
        <v>3.8339999999999996</v>
      </c>
      <c r="D28" s="77">
        <f>D27-D29</f>
        <v>-54.11</v>
      </c>
      <c r="E28" s="77">
        <f>E27-E29</f>
        <v>341.38799999999998</v>
      </c>
      <c r="F28" s="77">
        <f>F27-F29</f>
        <v>320.39999999999998</v>
      </c>
      <c r="G28" s="77">
        <f>G27-G29</f>
        <v>320.39999999999998</v>
      </c>
      <c r="H28" s="77">
        <f t="shared" si="5"/>
        <v>-75.097999999999999</v>
      </c>
    </row>
    <row r="29" spans="1:8" x14ac:dyDescent="0.25">
      <c r="A29" s="119" t="s">
        <v>71</v>
      </c>
      <c r="B29" s="120"/>
      <c r="C29" s="77">
        <f>C27*10%</f>
        <v>0.42599999999999999</v>
      </c>
      <c r="D29" s="77">
        <v>-6.02</v>
      </c>
      <c r="E29" s="77">
        <f>E27*10%</f>
        <v>37.932000000000002</v>
      </c>
      <c r="F29" s="77">
        <f t="shared" ref="F29:G29" si="20">F27*10%</f>
        <v>35.6</v>
      </c>
      <c r="G29" s="77">
        <f t="shared" si="20"/>
        <v>35.6</v>
      </c>
      <c r="H29" s="77">
        <f t="shared" si="5"/>
        <v>-8.3520000000000003</v>
      </c>
    </row>
    <row r="30" spans="1:8" ht="6" customHeight="1" x14ac:dyDescent="0.25">
      <c r="A30" s="81"/>
      <c r="B30" s="82"/>
      <c r="C30" s="72"/>
      <c r="D30" s="72"/>
      <c r="E30" s="72"/>
      <c r="F30" s="72"/>
      <c r="G30" s="81"/>
      <c r="H30" s="72"/>
    </row>
    <row r="31" spans="1:8" s="4" customFormat="1" ht="13.5" customHeight="1" x14ac:dyDescent="0.25">
      <c r="A31" s="117" t="s">
        <v>46</v>
      </c>
      <c r="B31" s="118"/>
      <c r="C31" s="74">
        <v>7.93</v>
      </c>
      <c r="D31" s="74">
        <v>702.44</v>
      </c>
      <c r="E31" s="74">
        <v>715.2</v>
      </c>
      <c r="F31" s="74">
        <v>673.66</v>
      </c>
      <c r="G31" s="83">
        <f>G32+G33</f>
        <v>299.726</v>
      </c>
      <c r="H31" s="74">
        <f t="shared" ref="H31" si="21">F31-E31-G31+D31+F31</f>
        <v>1034.8339999999998</v>
      </c>
    </row>
    <row r="32" spans="1:8" ht="12.75" customHeight="1" x14ac:dyDescent="0.25">
      <c r="A32" s="75" t="s">
        <v>73</v>
      </c>
      <c r="B32" s="76"/>
      <c r="C32" s="77">
        <f>C31-C33</f>
        <v>7.1369999999999996</v>
      </c>
      <c r="D32" s="77">
        <v>706.35</v>
      </c>
      <c r="E32" s="77">
        <f>E31-E33</f>
        <v>643.68000000000006</v>
      </c>
      <c r="F32" s="77">
        <f t="shared" ref="F32" si="22">F31-F33</f>
        <v>606.29399999999998</v>
      </c>
      <c r="G32" s="84">
        <f>G62</f>
        <v>232.35999999999999</v>
      </c>
      <c r="H32" s="74">
        <f>F32-E32-G32+D32+F32</f>
        <v>1042.8979999999999</v>
      </c>
    </row>
    <row r="33" spans="1:8" ht="12.75" customHeight="1" x14ac:dyDescent="0.25">
      <c r="A33" s="119" t="s">
        <v>71</v>
      </c>
      <c r="B33" s="120"/>
      <c r="C33" s="77">
        <f>C31*10%</f>
        <v>0.79300000000000004</v>
      </c>
      <c r="D33" s="77">
        <v>-3.91</v>
      </c>
      <c r="E33" s="77">
        <f>E31*10%</f>
        <v>71.52000000000001</v>
      </c>
      <c r="F33" s="77">
        <f t="shared" ref="F33" si="23">F31*10%</f>
        <v>67.366</v>
      </c>
      <c r="G33" s="77">
        <f>F33</f>
        <v>67.366</v>
      </c>
      <c r="H33" s="74">
        <f>F33-E33-G33+D33+F33</f>
        <v>-8.0640000000000072</v>
      </c>
    </row>
    <row r="34" spans="1:8" ht="12.75" customHeight="1" x14ac:dyDescent="0.25">
      <c r="A34" s="85"/>
      <c r="B34" s="86"/>
      <c r="C34" s="77"/>
      <c r="D34" s="77"/>
      <c r="E34" s="77"/>
      <c r="F34" s="77"/>
      <c r="G34" s="77"/>
      <c r="H34" s="74"/>
    </row>
    <row r="35" spans="1:8" ht="12.75" customHeight="1" x14ac:dyDescent="0.25">
      <c r="A35" s="121" t="s">
        <v>136</v>
      </c>
      <c r="B35" s="118"/>
      <c r="C35" s="77"/>
      <c r="D35" s="74">
        <v>-23.44</v>
      </c>
      <c r="E35" s="74">
        <f>E37+E38+E39+E40</f>
        <v>205.96999999999997</v>
      </c>
      <c r="F35" s="74">
        <f>F37+F38+F39+F40</f>
        <v>194.15999999999997</v>
      </c>
      <c r="G35" s="74">
        <f>G37+G38+G39+G40</f>
        <v>194.15999999999997</v>
      </c>
      <c r="H35" s="74">
        <f>F35-E35-G35+D35+F35</f>
        <v>-35.25</v>
      </c>
    </row>
    <row r="36" spans="1:8" ht="12.75" customHeight="1" x14ac:dyDescent="0.25">
      <c r="A36" s="75" t="s">
        <v>137</v>
      </c>
      <c r="B36" s="87"/>
      <c r="C36" s="77"/>
      <c r="D36" s="77"/>
      <c r="E36" s="77"/>
      <c r="F36" s="77"/>
      <c r="G36" s="77"/>
      <c r="H36" s="74"/>
    </row>
    <row r="37" spans="1:8" ht="12.75" customHeight="1" x14ac:dyDescent="0.25">
      <c r="A37" s="126" t="s">
        <v>138</v>
      </c>
      <c r="B37" s="123"/>
      <c r="C37" s="77"/>
      <c r="D37" s="77">
        <v>-0.91</v>
      </c>
      <c r="E37" s="77">
        <v>5.87</v>
      </c>
      <c r="F37" s="77">
        <v>5.6</v>
      </c>
      <c r="G37" s="77">
        <f>F37</f>
        <v>5.6</v>
      </c>
      <c r="H37" s="77">
        <f>F37-E37-G37+D37+F37</f>
        <v>-1.1800000000000006</v>
      </c>
    </row>
    <row r="38" spans="1:8" s="4" customFormat="1" ht="12.75" customHeight="1" x14ac:dyDescent="0.25">
      <c r="A38" s="126" t="s">
        <v>139</v>
      </c>
      <c r="B38" s="123"/>
      <c r="C38" s="88"/>
      <c r="D38" s="77">
        <v>-4.53</v>
      </c>
      <c r="E38" s="72">
        <v>29.49</v>
      </c>
      <c r="F38" s="72">
        <v>28.13</v>
      </c>
      <c r="G38" s="77">
        <f t="shared" ref="G38:G40" si="24">F38</f>
        <v>28.13</v>
      </c>
      <c r="H38" s="77">
        <f t="shared" ref="H38:H40" si="25">F38-E38-G38+D38+F38</f>
        <v>-5.889999999999997</v>
      </c>
    </row>
    <row r="39" spans="1:8" s="4" customFormat="1" ht="12.75" customHeight="1" x14ac:dyDescent="0.25">
      <c r="A39" s="126" t="s">
        <v>140</v>
      </c>
      <c r="B39" s="123"/>
      <c r="C39" s="88"/>
      <c r="D39" s="77">
        <v>-17.25</v>
      </c>
      <c r="E39" s="72">
        <v>164.66</v>
      </c>
      <c r="F39" s="72">
        <v>154.79</v>
      </c>
      <c r="G39" s="77">
        <f t="shared" si="24"/>
        <v>154.79</v>
      </c>
      <c r="H39" s="77">
        <f t="shared" si="25"/>
        <v>-27.120000000000005</v>
      </c>
    </row>
    <row r="40" spans="1:8" s="4" customFormat="1" ht="12.75" customHeight="1" x14ac:dyDescent="0.25">
      <c r="A40" s="122" t="s">
        <v>141</v>
      </c>
      <c r="B40" s="123"/>
      <c r="C40" s="88"/>
      <c r="D40" s="77">
        <v>-0.75</v>
      </c>
      <c r="E40" s="72">
        <v>5.95</v>
      </c>
      <c r="F40" s="72">
        <v>5.64</v>
      </c>
      <c r="G40" s="77">
        <f t="shared" si="24"/>
        <v>5.64</v>
      </c>
      <c r="H40" s="77">
        <f t="shared" si="25"/>
        <v>-1.0600000000000005</v>
      </c>
    </row>
    <row r="41" spans="1:8" s="4" customFormat="1" ht="12.75" customHeight="1" x14ac:dyDescent="0.25">
      <c r="A41" s="89" t="s">
        <v>120</v>
      </c>
      <c r="B41" s="90"/>
      <c r="C41" s="88"/>
      <c r="D41" s="88"/>
      <c r="E41" s="88">
        <f>E8+E31+E35</f>
        <v>2854.4099999999994</v>
      </c>
      <c r="F41" s="88">
        <f>F8+F31+F35</f>
        <v>2688.85</v>
      </c>
      <c r="G41" s="88">
        <f>G8+G31+G35</f>
        <v>2314.9159999999997</v>
      </c>
      <c r="H41" s="88"/>
    </row>
    <row r="42" spans="1:8" s="4" customFormat="1" ht="12.75" customHeight="1" x14ac:dyDescent="0.25">
      <c r="A42" s="89" t="s">
        <v>121</v>
      </c>
      <c r="B42" s="90"/>
      <c r="C42" s="88"/>
      <c r="D42" s="88"/>
      <c r="E42" s="88"/>
      <c r="F42" s="88"/>
      <c r="G42" s="88"/>
      <c r="H42" s="88"/>
    </row>
    <row r="43" spans="1:8" ht="26.45" customHeight="1" x14ac:dyDescent="0.25">
      <c r="A43" s="114" t="s">
        <v>131</v>
      </c>
      <c r="B43" s="114"/>
      <c r="C43" s="74" t="s">
        <v>167</v>
      </c>
      <c r="D43" s="74">
        <v>22.65</v>
      </c>
      <c r="E43" s="74">
        <v>8.4</v>
      </c>
      <c r="F43" s="74">
        <v>8.4</v>
      </c>
      <c r="G43" s="74">
        <v>1.43</v>
      </c>
      <c r="H43" s="74">
        <f>F43-G43+D43</f>
        <v>29.619999999999997</v>
      </c>
    </row>
    <row r="44" spans="1:8" x14ac:dyDescent="0.25">
      <c r="A44" s="116" t="s">
        <v>55</v>
      </c>
      <c r="B44" s="116"/>
      <c r="C44" s="77"/>
      <c r="D44" s="77">
        <v>0</v>
      </c>
      <c r="E44" s="77">
        <f>E43*17%</f>
        <v>1.4280000000000002</v>
      </c>
      <c r="F44" s="77">
        <v>1.43</v>
      </c>
      <c r="G44" s="77">
        <v>1.43</v>
      </c>
      <c r="H44" s="77">
        <v>0</v>
      </c>
    </row>
    <row r="45" spans="1:8" s="4" customFormat="1" ht="24" customHeight="1" x14ac:dyDescent="0.25">
      <c r="A45" s="114" t="s">
        <v>168</v>
      </c>
      <c r="B45" s="115"/>
      <c r="C45" s="74"/>
      <c r="D45" s="74">
        <v>23.48</v>
      </c>
      <c r="E45" s="74">
        <v>0</v>
      </c>
      <c r="F45" s="74">
        <v>0</v>
      </c>
      <c r="G45" s="74">
        <v>4.4800000000000004</v>
      </c>
      <c r="H45" s="74">
        <f>F45-E45+D45+F45-G45</f>
        <v>19</v>
      </c>
    </row>
    <row r="46" spans="1:8" ht="15.75" customHeight="1" x14ac:dyDescent="0.25">
      <c r="A46" s="116" t="s">
        <v>74</v>
      </c>
      <c r="B46" s="116"/>
      <c r="C46" s="77"/>
      <c r="D46" s="77">
        <v>0</v>
      </c>
      <c r="E46" s="77">
        <f>E45*17%</f>
        <v>0</v>
      </c>
      <c r="F46" s="77">
        <f t="shared" ref="F46" si="26">F45*17%</f>
        <v>0</v>
      </c>
      <c r="G46" s="77">
        <v>0</v>
      </c>
      <c r="H46" s="77">
        <v>0</v>
      </c>
    </row>
    <row r="47" spans="1:8" ht="24" customHeight="1" x14ac:dyDescent="0.25">
      <c r="A47" s="114" t="s">
        <v>169</v>
      </c>
      <c r="B47" s="127"/>
      <c r="C47" s="77"/>
      <c r="D47" s="77">
        <v>-9.59</v>
      </c>
      <c r="E47" s="77">
        <v>0</v>
      </c>
      <c r="F47" s="77">
        <v>0.56000000000000005</v>
      </c>
      <c r="G47" s="77">
        <v>0.56000000000000005</v>
      </c>
      <c r="H47" s="77">
        <f>F47-E47+D47+F47-G47</f>
        <v>-9.0299999999999994</v>
      </c>
    </row>
    <row r="48" spans="1:8" ht="14.25" customHeight="1" x14ac:dyDescent="0.25">
      <c r="A48" s="138" t="s">
        <v>122</v>
      </c>
      <c r="B48" s="138"/>
      <c r="C48" s="88"/>
      <c r="D48" s="91"/>
      <c r="E48" s="88">
        <f>E43+E45+E47</f>
        <v>8.4</v>
      </c>
      <c r="F48" s="88">
        <f>F43+F45+F47</f>
        <v>8.9600000000000009</v>
      </c>
      <c r="G48" s="88">
        <f>G43+G45+G47</f>
        <v>6.4700000000000006</v>
      </c>
      <c r="H48" s="91"/>
    </row>
    <row r="49" spans="1:9" ht="14.25" customHeight="1" x14ac:dyDescent="0.25">
      <c r="A49" s="151" t="s">
        <v>126</v>
      </c>
      <c r="B49" s="152"/>
      <c r="C49" s="77"/>
      <c r="D49" s="77"/>
      <c r="E49" s="74">
        <f>E41+E48</f>
        <v>2862.8099999999995</v>
      </c>
      <c r="F49" s="74">
        <f>F41+F48</f>
        <v>2697.81</v>
      </c>
      <c r="G49" s="74">
        <f>G41+G48</f>
        <v>2321.3859999999995</v>
      </c>
      <c r="H49" s="77"/>
    </row>
    <row r="50" spans="1:9" ht="15" customHeight="1" x14ac:dyDescent="0.25">
      <c r="A50" s="153" t="s">
        <v>127</v>
      </c>
      <c r="B50" s="154"/>
      <c r="C50" s="92"/>
      <c r="D50" s="92">
        <f>D4</f>
        <v>391.41</v>
      </c>
      <c r="E50" s="93"/>
      <c r="F50" s="93"/>
      <c r="G50" s="92"/>
      <c r="H50" s="92">
        <f>F49-E49+D50+F49-G49</f>
        <v>602.83400000000074</v>
      </c>
      <c r="I50" s="57"/>
    </row>
    <row r="51" spans="1:9" ht="22.5" customHeight="1" x14ac:dyDescent="0.25">
      <c r="A51" s="153" t="s">
        <v>151</v>
      </c>
      <c r="B51" s="153"/>
      <c r="C51" s="94"/>
      <c r="D51" s="94"/>
      <c r="E51" s="93"/>
      <c r="F51" s="93"/>
      <c r="G51" s="93"/>
      <c r="H51" s="93">
        <f>H52+H53</f>
        <v>602.83400000000006</v>
      </c>
    </row>
    <row r="52" spans="1:9" ht="16.5" customHeight="1" x14ac:dyDescent="0.25">
      <c r="A52" s="153" t="s">
        <v>124</v>
      </c>
      <c r="B52" s="155"/>
      <c r="C52" s="94"/>
      <c r="D52" s="94"/>
      <c r="E52" s="93"/>
      <c r="F52" s="93"/>
      <c r="G52" s="93"/>
      <c r="H52" s="93">
        <f>H32+H43+H45</f>
        <v>1091.5179999999998</v>
      </c>
    </row>
    <row r="53" spans="1:9" ht="15.75" customHeight="1" x14ac:dyDescent="0.25">
      <c r="A53" s="153" t="s">
        <v>125</v>
      </c>
      <c r="B53" s="154"/>
      <c r="C53" s="94"/>
      <c r="D53" s="94"/>
      <c r="E53" s="93"/>
      <c r="F53" s="93"/>
      <c r="G53" s="93"/>
      <c r="H53" s="93">
        <f>H8+H35+H47+H33</f>
        <v>-488.6839999999998</v>
      </c>
      <c r="I53" s="55"/>
    </row>
    <row r="54" spans="1:9" ht="57.6" customHeight="1" x14ac:dyDescent="0.25">
      <c r="A54" s="139" t="s">
        <v>170</v>
      </c>
      <c r="B54" s="140"/>
      <c r="C54" s="140"/>
      <c r="D54" s="140"/>
      <c r="E54" s="140"/>
      <c r="F54" s="140"/>
      <c r="G54" s="140"/>
      <c r="H54" s="140"/>
    </row>
    <row r="55" spans="1:9" ht="22.5" customHeight="1" x14ac:dyDescent="0.25">
      <c r="A55" s="19" t="s">
        <v>152</v>
      </c>
      <c r="D55" s="21"/>
      <c r="E55" s="21"/>
      <c r="F55" s="21"/>
      <c r="G55" s="21"/>
    </row>
    <row r="56" spans="1:9" x14ac:dyDescent="0.25">
      <c r="A56" s="143" t="s">
        <v>57</v>
      </c>
      <c r="B56" s="144"/>
      <c r="C56" s="144"/>
      <c r="D56" s="101"/>
      <c r="E56" s="29" t="s">
        <v>58</v>
      </c>
      <c r="F56" s="29" t="s">
        <v>59</v>
      </c>
      <c r="G56" s="29" t="s">
        <v>128</v>
      </c>
      <c r="H56" s="63" t="s">
        <v>130</v>
      </c>
    </row>
    <row r="57" spans="1:9" ht="17.25" customHeight="1" x14ac:dyDescent="0.25">
      <c r="A57" s="148" t="s">
        <v>153</v>
      </c>
      <c r="B57" s="149"/>
      <c r="C57" s="149"/>
      <c r="D57" s="150"/>
      <c r="E57" s="30">
        <v>43556</v>
      </c>
      <c r="F57" s="29">
        <v>4</v>
      </c>
      <c r="G57" s="31">
        <v>2.44</v>
      </c>
      <c r="H57" s="63" t="s">
        <v>129</v>
      </c>
    </row>
    <row r="58" spans="1:9" ht="17.25" customHeight="1" x14ac:dyDescent="0.25">
      <c r="A58" s="148" t="s">
        <v>132</v>
      </c>
      <c r="B58" s="149"/>
      <c r="C58" s="149"/>
      <c r="D58" s="150"/>
      <c r="E58" s="30" t="s">
        <v>166</v>
      </c>
      <c r="F58" s="29"/>
      <c r="G58" s="31">
        <v>60</v>
      </c>
      <c r="H58" s="63" t="s">
        <v>134</v>
      </c>
    </row>
    <row r="59" spans="1:9" ht="17.25" customHeight="1" x14ac:dyDescent="0.25">
      <c r="A59" s="148" t="s">
        <v>159</v>
      </c>
      <c r="B59" s="149"/>
      <c r="C59" s="149"/>
      <c r="D59" s="150"/>
      <c r="E59" s="30">
        <v>43739</v>
      </c>
      <c r="F59" s="29" t="s">
        <v>160</v>
      </c>
      <c r="G59" s="31">
        <v>36.76</v>
      </c>
      <c r="H59" s="63" t="s">
        <v>135</v>
      </c>
    </row>
    <row r="60" spans="1:9" ht="17.25" customHeight="1" x14ac:dyDescent="0.25">
      <c r="A60" s="148" t="s">
        <v>161</v>
      </c>
      <c r="B60" s="149"/>
      <c r="C60" s="149"/>
      <c r="D60" s="150"/>
      <c r="E60" s="30">
        <v>43586</v>
      </c>
      <c r="F60" s="29" t="s">
        <v>142</v>
      </c>
      <c r="G60" s="31">
        <v>14.8</v>
      </c>
      <c r="H60" s="63" t="s">
        <v>162</v>
      </c>
    </row>
    <row r="61" spans="1:9" ht="17.25" customHeight="1" x14ac:dyDescent="0.25">
      <c r="A61" s="148" t="s">
        <v>165</v>
      </c>
      <c r="B61" s="149"/>
      <c r="C61" s="149"/>
      <c r="D61" s="150"/>
      <c r="E61" s="30">
        <v>43678</v>
      </c>
      <c r="F61" s="29" t="s">
        <v>163</v>
      </c>
      <c r="G61" s="31">
        <v>118.36</v>
      </c>
      <c r="H61" s="63" t="s">
        <v>164</v>
      </c>
    </row>
    <row r="62" spans="1:9" x14ac:dyDescent="0.25">
      <c r="A62" s="141" t="s">
        <v>7</v>
      </c>
      <c r="B62" s="142"/>
      <c r="C62" s="142"/>
      <c r="D62" s="129"/>
      <c r="E62" s="30"/>
      <c r="F62" s="29"/>
      <c r="G62" s="56">
        <f>SUM(G57:G61)</f>
        <v>232.35999999999999</v>
      </c>
      <c r="H62" s="63"/>
      <c r="I62" s="57"/>
    </row>
    <row r="63" spans="1:9" ht="8.4499999999999993" customHeight="1" x14ac:dyDescent="0.25">
      <c r="A63" s="40"/>
      <c r="B63" s="41"/>
      <c r="C63" s="41"/>
      <c r="D63" s="41"/>
      <c r="E63" s="42"/>
      <c r="F63" s="43"/>
      <c r="G63" s="44"/>
    </row>
    <row r="64" spans="1:9" x14ac:dyDescent="0.25">
      <c r="A64" s="19" t="s">
        <v>47</v>
      </c>
      <c r="D64" s="21"/>
      <c r="E64" s="21"/>
      <c r="F64" s="21"/>
      <c r="G64" s="21"/>
    </row>
    <row r="65" spans="1:7" x14ac:dyDescent="0.25">
      <c r="A65" s="19" t="s">
        <v>48</v>
      </c>
      <c r="D65" s="21"/>
      <c r="E65" s="21"/>
      <c r="F65" s="21"/>
      <c r="G65" s="21"/>
    </row>
    <row r="66" spans="1:7" ht="37.9" customHeight="1" x14ac:dyDescent="0.25">
      <c r="A66" s="143" t="s">
        <v>60</v>
      </c>
      <c r="B66" s="144"/>
      <c r="C66" s="144"/>
      <c r="D66" s="144"/>
      <c r="E66" s="101"/>
      <c r="F66" s="33" t="s">
        <v>59</v>
      </c>
      <c r="G66" s="32" t="s">
        <v>154</v>
      </c>
    </row>
    <row r="67" spans="1:7" x14ac:dyDescent="0.25">
      <c r="A67" s="145" t="s">
        <v>61</v>
      </c>
      <c r="B67" s="146"/>
      <c r="C67" s="146"/>
      <c r="D67" s="146"/>
      <c r="E67" s="147"/>
      <c r="F67" s="29">
        <v>10</v>
      </c>
      <c r="G67" s="66">
        <v>4890.38</v>
      </c>
    </row>
    <row r="68" spans="1:7" ht="9" customHeight="1" x14ac:dyDescent="0.25">
      <c r="A68" s="21"/>
      <c r="D68" s="21"/>
      <c r="E68" s="21"/>
      <c r="F68" s="21"/>
      <c r="G68" s="21"/>
    </row>
    <row r="69" spans="1:7" s="4" customFormat="1" x14ac:dyDescent="0.25">
      <c r="A69" s="19" t="s">
        <v>77</v>
      </c>
      <c r="B69" s="37"/>
      <c r="C69" s="38"/>
      <c r="D69" s="19"/>
      <c r="E69" s="19"/>
      <c r="F69" s="19"/>
      <c r="G69" s="19"/>
    </row>
    <row r="70" spans="1:7" x14ac:dyDescent="0.25">
      <c r="A70" s="145" t="s">
        <v>78</v>
      </c>
      <c r="B70" s="147"/>
      <c r="C70" s="157" t="s">
        <v>79</v>
      </c>
      <c r="D70" s="147"/>
      <c r="E70" s="29" t="s">
        <v>80</v>
      </c>
      <c r="F70" s="29" t="s">
        <v>81</v>
      </c>
      <c r="G70" s="29" t="s">
        <v>82</v>
      </c>
    </row>
    <row r="71" spans="1:7" x14ac:dyDescent="0.25">
      <c r="A71" s="39" t="s">
        <v>91</v>
      </c>
      <c r="B71" s="7"/>
      <c r="C71" s="158" t="s">
        <v>83</v>
      </c>
      <c r="D71" s="159"/>
      <c r="E71" s="7">
        <v>1</v>
      </c>
      <c r="F71" s="7" t="s">
        <v>83</v>
      </c>
      <c r="G71" s="7" t="s">
        <v>83</v>
      </c>
    </row>
    <row r="72" spans="1:7" ht="10.15" customHeight="1" x14ac:dyDescent="0.25"/>
    <row r="73" spans="1:7" x14ac:dyDescent="0.25">
      <c r="A73" s="19" t="s">
        <v>117</v>
      </c>
      <c r="E73" s="34"/>
      <c r="F73" s="58"/>
      <c r="G73" s="34"/>
    </row>
    <row r="74" spans="1:7" x14ac:dyDescent="0.25">
      <c r="A74" s="19" t="s">
        <v>155</v>
      </c>
      <c r="B74" s="59"/>
      <c r="C74" s="60"/>
      <c r="D74" s="19"/>
      <c r="E74" s="34"/>
      <c r="F74" s="58"/>
      <c r="G74" s="34"/>
    </row>
    <row r="75" spans="1:7" ht="73.150000000000006" customHeight="1" x14ac:dyDescent="0.25">
      <c r="A75" s="156" t="s">
        <v>171</v>
      </c>
      <c r="B75" s="156"/>
      <c r="C75" s="156"/>
      <c r="D75" s="156"/>
      <c r="E75" s="156"/>
      <c r="F75" s="156"/>
      <c r="G75" s="156"/>
    </row>
    <row r="76" spans="1:7" x14ac:dyDescent="0.25">
      <c r="A76" s="61"/>
      <c r="B76" s="61"/>
      <c r="C76" s="61"/>
      <c r="D76" s="61"/>
      <c r="E76" s="61"/>
      <c r="F76" s="61"/>
      <c r="G76" s="61"/>
    </row>
    <row r="77" spans="1:7" x14ac:dyDescent="0.25">
      <c r="A77" s="97"/>
      <c r="B77" s="97"/>
      <c r="C77" s="97"/>
      <c r="D77" s="97"/>
      <c r="E77" s="97"/>
      <c r="F77" s="61"/>
      <c r="G77" s="61"/>
    </row>
    <row r="78" spans="1:7" x14ac:dyDescent="0.25">
      <c r="A78" s="19" t="s">
        <v>84</v>
      </c>
      <c r="B78" s="59"/>
      <c r="C78" s="60"/>
      <c r="D78" s="19"/>
      <c r="E78" s="19" t="s">
        <v>156</v>
      </c>
      <c r="F78" s="21"/>
    </row>
    <row r="79" spans="1:7" x14ac:dyDescent="0.25">
      <c r="A79" s="19" t="s">
        <v>85</v>
      </c>
      <c r="B79" s="59"/>
      <c r="C79" s="60"/>
      <c r="D79" s="19"/>
      <c r="E79" s="19"/>
      <c r="F79" s="21"/>
    </row>
    <row r="80" spans="1:7" x14ac:dyDescent="0.25">
      <c r="A80" s="19" t="s">
        <v>86</v>
      </c>
      <c r="B80" s="59"/>
      <c r="C80" s="60"/>
      <c r="D80" s="19"/>
      <c r="E80" s="19"/>
      <c r="F80" s="21"/>
    </row>
    <row r="81" spans="1:6" ht="38.25" customHeight="1" x14ac:dyDescent="0.25">
      <c r="A81" s="21"/>
      <c r="B81" s="64"/>
      <c r="C81" s="65"/>
      <c r="D81" s="21"/>
      <c r="E81" s="21"/>
      <c r="F81" s="21"/>
    </row>
    <row r="82" spans="1:6" x14ac:dyDescent="0.25">
      <c r="A82" s="21" t="s">
        <v>172</v>
      </c>
      <c r="B82" s="64"/>
      <c r="C82" s="65"/>
      <c r="D82" s="21"/>
      <c r="E82" s="21"/>
      <c r="F82" s="21"/>
    </row>
    <row r="83" spans="1:6" x14ac:dyDescent="0.25">
      <c r="A83" s="21" t="s">
        <v>87</v>
      </c>
      <c r="B83" s="64"/>
      <c r="C83" s="65" t="s">
        <v>24</v>
      </c>
      <c r="D83" s="21"/>
      <c r="E83" s="21"/>
      <c r="F83" s="21"/>
    </row>
    <row r="84" spans="1:6" x14ac:dyDescent="0.25">
      <c r="A84" s="21" t="s">
        <v>88</v>
      </c>
      <c r="B84" s="64"/>
      <c r="C84" s="65" t="s">
        <v>89</v>
      </c>
      <c r="D84" s="21"/>
      <c r="E84" s="21"/>
      <c r="F84" s="21"/>
    </row>
    <row r="85" spans="1:6" x14ac:dyDescent="0.25">
      <c r="A85" s="21" t="s">
        <v>90</v>
      </c>
      <c r="B85" s="64"/>
      <c r="C85" s="65" t="s">
        <v>157</v>
      </c>
      <c r="D85" s="21"/>
      <c r="E85" s="21"/>
      <c r="F85" s="21"/>
    </row>
  </sheetData>
  <mergeCells count="49">
    <mergeCell ref="A75:G75"/>
    <mergeCell ref="C70:D70"/>
    <mergeCell ref="C71:D71"/>
    <mergeCell ref="A70:B70"/>
    <mergeCell ref="A48:B48"/>
    <mergeCell ref="A54:H54"/>
    <mergeCell ref="A62:D62"/>
    <mergeCell ref="A66:E66"/>
    <mergeCell ref="A67:E67"/>
    <mergeCell ref="A56:D56"/>
    <mergeCell ref="A57:D57"/>
    <mergeCell ref="A49:B49"/>
    <mergeCell ref="A50:B50"/>
    <mergeCell ref="A51:B51"/>
    <mergeCell ref="A61:D61"/>
    <mergeCell ref="A52:B52"/>
    <mergeCell ref="A53:B53"/>
    <mergeCell ref="A58:D58"/>
    <mergeCell ref="A59:D59"/>
    <mergeCell ref="A60:D60"/>
    <mergeCell ref="A47:B47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1:B21"/>
    <mergeCell ref="A20:B20"/>
    <mergeCell ref="A23:B23"/>
    <mergeCell ref="A29:B29"/>
    <mergeCell ref="A26:B26"/>
    <mergeCell ref="A27:B27"/>
    <mergeCell ref="A37:B37"/>
    <mergeCell ref="A38:B38"/>
    <mergeCell ref="A39:B39"/>
    <mergeCell ref="A45:B45"/>
    <mergeCell ref="A46:B46"/>
    <mergeCell ref="A44:B44"/>
    <mergeCell ref="A31:B31"/>
    <mergeCell ref="A33:B33"/>
    <mergeCell ref="A35:B35"/>
    <mergeCell ref="A43:B43"/>
    <mergeCell ref="A40:B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2020-02-27T00:31:26Z</cp:lastPrinted>
  <dcterms:created xsi:type="dcterms:W3CDTF">2013-02-18T04:38:06Z</dcterms:created>
  <dcterms:modified xsi:type="dcterms:W3CDTF">2020-03-19T01:52:54Z</dcterms:modified>
</cp:coreProperties>
</file>