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/>
  </bookViews>
  <sheets>
    <sheet name="УК" sheetId="1" r:id="rId1"/>
    <sheet name="Лист2" sheetId="8" r:id="rId2"/>
  </sheets>
  <calcPr calcId="125725" concurrentCalc="0"/>
</workbook>
</file>

<file path=xl/calcChain.xml><?xml version="1.0" encoding="utf-8"?>
<calcChain xmlns="http://schemas.openxmlformats.org/spreadsheetml/2006/main">
  <c r="H36" i="8"/>
  <c r="F28"/>
  <c r="E28"/>
  <c r="G28"/>
  <c r="D28"/>
  <c r="H28"/>
  <c r="F21"/>
  <c r="F8"/>
  <c r="E21"/>
  <c r="E8"/>
  <c r="H8"/>
  <c r="H46"/>
  <c r="F27"/>
  <c r="F26"/>
  <c r="E27"/>
  <c r="E26"/>
  <c r="H26"/>
  <c r="F40"/>
  <c r="G40"/>
  <c r="G38"/>
  <c r="H38"/>
  <c r="H45"/>
  <c r="H33"/>
  <c r="H32"/>
  <c r="H31"/>
  <c r="H30"/>
  <c r="G8"/>
  <c r="G27"/>
  <c r="G25"/>
  <c r="G34"/>
  <c r="F34"/>
  <c r="E34"/>
  <c r="D34"/>
  <c r="G53"/>
  <c r="H27"/>
  <c r="F39"/>
  <c r="E40"/>
  <c r="E39"/>
  <c r="H39"/>
  <c r="H40"/>
  <c r="H44"/>
  <c r="F41"/>
  <c r="F42"/>
  <c r="E41"/>
  <c r="E42"/>
  <c r="D3"/>
  <c r="D43"/>
  <c r="G41"/>
  <c r="G42"/>
  <c r="H43"/>
  <c r="C39"/>
  <c r="H12"/>
  <c r="H15"/>
  <c r="H18"/>
  <c r="H21"/>
  <c r="G21"/>
  <c r="G18"/>
  <c r="G15"/>
  <c r="G12"/>
  <c r="C27"/>
  <c r="C26"/>
  <c r="C23"/>
  <c r="C22"/>
  <c r="C20"/>
  <c r="C19"/>
  <c r="C17"/>
  <c r="C16"/>
  <c r="H25"/>
  <c r="D23"/>
  <c r="E23"/>
  <c r="F23"/>
  <c r="H23"/>
  <c r="D22"/>
  <c r="E22"/>
  <c r="F22"/>
  <c r="H22"/>
  <c r="D20"/>
  <c r="E20"/>
  <c r="F20"/>
  <c r="H20"/>
  <c r="D19"/>
  <c r="E19"/>
  <c r="F19"/>
  <c r="H19"/>
  <c r="D17"/>
  <c r="E17"/>
  <c r="F17"/>
  <c r="H17"/>
  <c r="D16"/>
  <c r="E16"/>
  <c r="F16"/>
  <c r="H16"/>
  <c r="D14"/>
  <c r="E14"/>
  <c r="F14"/>
  <c r="H14"/>
  <c r="D13"/>
  <c r="E13"/>
  <c r="F13"/>
  <c r="H13"/>
  <c r="G23"/>
  <c r="G22"/>
  <c r="G20"/>
  <c r="G19"/>
  <c r="G17"/>
  <c r="G16"/>
  <c r="G14"/>
  <c r="G13"/>
  <c r="D10"/>
  <c r="E10"/>
  <c r="F10"/>
  <c r="H10"/>
  <c r="D9"/>
  <c r="E9"/>
  <c r="F9"/>
  <c r="H9"/>
  <c r="G10"/>
  <c r="G9"/>
  <c r="C14"/>
  <c r="C13"/>
  <c r="C10"/>
  <c r="C9"/>
</calcChain>
</file>

<file path=xl/sharedStrings.xml><?xml version="1.0" encoding="utf-8"?>
<sst xmlns="http://schemas.openxmlformats.org/spreadsheetml/2006/main" count="169" uniqueCount="147">
  <si>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</si>
  <si>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</si>
  <si>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</si>
  <si>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</si>
  <si>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</si>
  <si>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</si>
  <si>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</si>
  <si>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</si>
  <si>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</si>
  <si>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</si>
  <si>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</si>
  <si>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</si>
  <si>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</si>
  <si>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</si>
  <si>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</si>
  <si>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</si>
  <si>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</si>
  <si>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</si>
  <si>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</si>
  <si>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</si>
  <si>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</si>
  <si>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</si>
  <si>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</si>
  <si>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</si>
  <si>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</si>
  <si>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</si>
  <si>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</si>
  <si>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</si>
  <si>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</si>
  <si>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</si>
  <si>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</si>
  <si>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</si>
  <si>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</si>
  <si>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</si>
  <si>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</si>
  <si>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</si>
  <si>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</si>
  <si>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</si>
  <si>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</si>
  <si>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</si>
  <si>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</si>
  <si>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</si>
  <si>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</si>
  <si>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3.Капитальный ремонт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</si>
  <si>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</si>
  <si>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</si>
  <si>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</si>
  <si>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</si>
  <si>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1.1 Обслуж. общедом. коммуникаций</t>
  </si>
  <si>
    <t>1.3 Сан содерж. л/клеток</t>
  </si>
  <si>
    <t>в т.ч. услуги по управлению, налоги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</si>
  <si>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</si>
  <si>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</si>
  <si>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</si>
  <si>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</si>
  <si>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</si>
  <si>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</si>
  <si>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</si>
  <si>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</si>
  <si>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</si>
  <si>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</si>
  <si>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</si>
  <si>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</si>
  <si>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</si>
  <si>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</si>
  <si>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</si>
  <si>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</si>
  <si>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</si>
  <si>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</si>
  <si>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</si>
  <si>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</si>
  <si>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</si>
  <si>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</si>
  <si>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</si>
  <si>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</si>
  <si>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</si>
  <si>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 xml:space="preserve">Генеральный директор </t>
  </si>
  <si>
    <t>В.П. Козлов</t>
  </si>
  <si>
    <t xml:space="preserve">ООО "Управляющая компания 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</si>
  <si>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</si>
  <si>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</si>
  <si>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</si>
  <si>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</si>
  <si>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</si>
  <si>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2-265-417</t>
  </si>
  <si>
    <t>Ленинского района-2":</t>
  </si>
  <si>
    <t>Договор управления</t>
  </si>
  <si>
    <t>uklr2006@mail.ru</t>
  </si>
  <si>
    <t>1.4 Вывоз и утилизация ТБО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</si>
  <si>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</si>
  <si>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</si>
  <si>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</si>
  <si>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</si>
  <si>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</si>
  <si>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</si>
  <si>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</si>
  <si>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</si>
  <si>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</si>
  <si>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</si>
  <si>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</si>
  <si>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</si>
  <si>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</si>
  <si>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</si>
  <si>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</si>
  <si>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ООО " Ярд"</t>
  </si>
  <si>
    <t>1.Сведения об Управляющей компании Ленинского района-2</t>
  </si>
  <si>
    <t xml:space="preserve"> ООО "Управляющая компания Ленинского района-2"</t>
  </si>
  <si>
    <t>от 30.07.2007г. Серия 25 № 002827453</t>
  </si>
  <si>
    <t>Часть 4</t>
  </si>
  <si>
    <t>ООО "Комфорт"</t>
  </si>
  <si>
    <t>ул. Тунгусская, 8</t>
  </si>
  <si>
    <t>Колличество проживающих</t>
  </si>
  <si>
    <t>ИТОГО ПО ДОМУ:</t>
  </si>
  <si>
    <t xml:space="preserve"> ПРОЧИЕ УСЛУГИ: </t>
  </si>
  <si>
    <t>ИТОГО ПО ПРОЧИМ УСЛУГАМ: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</si>
  <si>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</si>
  <si>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</si>
  <si>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</si>
  <si>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ПО ДОМУ:</t>
  </si>
  <si>
    <t>ВСЕГО С УЧЕТОМ ОСТАТКОВ:</t>
  </si>
  <si>
    <t>№ 27  по ул. Адмирала Фокина</t>
  </si>
  <si>
    <t>4. Текущий ремонт коммуникаций, проходящих через нежилые помещения</t>
  </si>
  <si>
    <t>3.1 Услуги по управлению -не начисляются</t>
  </si>
  <si>
    <t>сумм, тыс.руб.</t>
  </si>
  <si>
    <t>исполн-ль</t>
  </si>
  <si>
    <t>в том числе: на текущий ремонт дома</t>
  </si>
  <si>
    <t>2-222-016</t>
  </si>
  <si>
    <t>ООО " Восток Мегаполис "</t>
  </si>
  <si>
    <t>429,9 м2</t>
  </si>
  <si>
    <t xml:space="preserve">                       Отчет ООО "Управляющей компании Ленинского района-2"  за 2017 г.</t>
  </si>
  <si>
    <t>План по статье "текущий ремонт" на 2018 год</t>
  </si>
  <si>
    <t>3. Перечень работ, выполненных по статье " текущий ремонт"  в 2017 году.</t>
  </si>
  <si>
    <t>переходящие остатки д/ср-в на начало 01.01. 2017г.</t>
  </si>
  <si>
    <t>1.Отчет об исполнении договора управления за 2017 г.(тыс.р.)</t>
  </si>
  <si>
    <t xml:space="preserve"> начисления и фактическое поступление средств по статьям затрат за 2017 г.(тыс.р.)</t>
  </si>
  <si>
    <t>3.Коммунальные услуги всего:</t>
  </si>
  <si>
    <t xml:space="preserve">в том числе: </t>
  </si>
  <si>
    <t>ХВС на содержание ОИ МКД</t>
  </si>
  <si>
    <t>ГВС на содержание ОИ МКД</t>
  </si>
  <si>
    <t>Эл.энергия на содержание ОИ МКД</t>
  </si>
  <si>
    <t>Отвед. сточ. вод на содержание ОИ МКД</t>
  </si>
  <si>
    <t>переходящие остатки д/ср-в на конец 2017г.</t>
  </si>
  <si>
    <t>3067,70 м2</t>
  </si>
  <si>
    <t>907,70 м2</t>
  </si>
  <si>
    <t>работ по текущему ремонту не выполнялось</t>
  </si>
  <si>
    <t>Управляющая компания предлагает: косметический ремонт подъездов с заменой электропроводки. В случае недостаточного количества средств по статье "текущий ремонт" выполнение предложенных работ возможно за счет дополнительного их сбора. Собственникам необходимо предоставить протокл общего собрания в Управляющую компанию.</t>
  </si>
  <si>
    <r>
      <t xml:space="preserve">ИСХ   16   </t>
    </r>
    <r>
      <rPr>
        <b/>
        <u/>
        <sz val="9"/>
        <color theme="1"/>
        <rFont val="Calibri"/>
        <family val="2"/>
        <charset val="204"/>
        <scheme val="minor"/>
      </rPr>
      <t xml:space="preserve">/ 03      </t>
    </r>
    <r>
      <rPr>
        <b/>
        <sz val="9"/>
        <color theme="1"/>
        <rFont val="Calibri"/>
        <family val="2"/>
        <charset val="204"/>
        <scheme val="minor"/>
      </rPr>
      <t xml:space="preserve"> от  </t>
    </r>
    <r>
      <rPr>
        <b/>
        <u/>
        <sz val="9"/>
        <color theme="1"/>
        <rFont val="Calibri"/>
        <family val="2"/>
        <charset val="204"/>
        <scheme val="minor"/>
      </rPr>
      <t xml:space="preserve"> "   14   "    марта           2018г.</t>
    </r>
  </si>
</sst>
</file>

<file path=xl/styles.xml><?xml version="1.0" encoding="utf-8"?>
<styleSheet xmlns="http://schemas.openxmlformats.org/spreadsheetml/2006/main">
  <numFmts count="1">
    <numFmt numFmtId="164" formatCode="0.00;[Red]0.00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77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7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1" xfId="0" applyFont="1" applyFill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7" xfId="1" applyFont="1" applyFill="1" applyBorder="1" applyAlignment="1">
      <alignment horizontal="left"/>
    </xf>
    <xf numFmtId="0" fontId="10" fillId="0" borderId="7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6" fillId="0" borderId="0" xfId="0" applyFont="1" applyBorder="1" applyAlignment="1"/>
    <xf numFmtId="0" fontId="0" fillId="0" borderId="0" xfId="0" applyBorder="1" applyAlignment="1"/>
    <xf numFmtId="2" fontId="0" fillId="0" borderId="0" xfId="0" applyNumberFormat="1"/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5" fillId="0" borderId="1" xfId="0" applyFont="1" applyBorder="1" applyAlignment="1"/>
    <xf numFmtId="0" fontId="15" fillId="0" borderId="1" xfId="0" applyFont="1" applyBorder="1"/>
    <xf numFmtId="0" fontId="15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0" xfId="0" applyFill="1" applyBorder="1" applyAlignment="1"/>
    <xf numFmtId="0" fontId="11" fillId="0" borderId="1" xfId="1" applyFont="1" applyFill="1" applyBorder="1" applyAlignment="1">
      <alignment horizontal="left" wrapText="1"/>
    </xf>
    <xf numFmtId="0" fontId="0" fillId="2" borderId="0" xfId="0" applyFill="1" applyAlignment="1">
      <alignment horizontal="center"/>
    </xf>
    <xf numFmtId="0" fontId="0" fillId="0" borderId="0" xfId="0" applyAlignment="1"/>
    <xf numFmtId="0" fontId="3" fillId="0" borderId="0" xfId="0" applyFont="1" applyFill="1" applyBorder="1" applyAlignment="1">
      <alignment horizontal="center" wrapText="1"/>
    </xf>
    <xf numFmtId="0" fontId="4" fillId="2" borderId="0" xfId="0" applyFont="1" applyFill="1"/>
    <xf numFmtId="0" fontId="0" fillId="2" borderId="0" xfId="0" applyFill="1"/>
    <xf numFmtId="0" fontId="3" fillId="2" borderId="0" xfId="0" applyFont="1" applyFill="1"/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/>
    <xf numFmtId="164" fontId="9" fillId="2" borderId="1" xfId="0" applyNumberFormat="1" applyFont="1" applyFill="1" applyBorder="1"/>
    <xf numFmtId="164" fontId="9" fillId="2" borderId="1" xfId="0" applyNumberFormat="1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3" fillId="2" borderId="2" xfId="0" applyFont="1" applyFill="1" applyBorder="1"/>
    <xf numFmtId="0" fontId="3" fillId="2" borderId="6" xfId="0" applyFont="1" applyFill="1" applyBorder="1"/>
    <xf numFmtId="0" fontId="3" fillId="2" borderId="2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2" fontId="9" fillId="2" borderId="2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wrapText="1"/>
    </xf>
    <xf numFmtId="164" fontId="9" fillId="2" borderId="3" xfId="0" applyNumberFormat="1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164" fontId="9" fillId="2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/>
    <xf numFmtId="0" fontId="3" fillId="2" borderId="8" xfId="0" applyFont="1" applyFill="1" applyBorder="1" applyAlignment="1"/>
    <xf numFmtId="164" fontId="3" fillId="2" borderId="3" xfId="0" applyNumberFormat="1" applyFont="1" applyFill="1" applyBorder="1" applyAlignment="1">
      <alignment horizontal="center"/>
    </xf>
    <xf numFmtId="2" fontId="3" fillId="2" borderId="3" xfId="0" applyNumberFormat="1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2" fontId="4" fillId="2" borderId="1" xfId="0" applyNumberFormat="1" applyFont="1" applyFill="1" applyBorder="1"/>
    <xf numFmtId="0" fontId="0" fillId="2" borderId="0" xfId="0" applyFill="1" applyBorder="1" applyAlignment="1"/>
    <xf numFmtId="0" fontId="12" fillId="2" borderId="0" xfId="0" applyFont="1" applyFill="1"/>
    <xf numFmtId="0" fontId="3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2" fontId="6" fillId="2" borderId="0" xfId="0" applyNumberFormat="1" applyFont="1" applyFill="1"/>
    <xf numFmtId="164" fontId="6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 wrapText="1"/>
    </xf>
    <xf numFmtId="164" fontId="12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6" fillId="2" borderId="0" xfId="0" applyFont="1" applyFill="1" applyBorder="1" applyAlignment="1"/>
    <xf numFmtId="164" fontId="0" fillId="2" borderId="0" xfId="0" applyNumberFormat="1" applyFill="1" applyBorder="1" applyAlignment="1"/>
    <xf numFmtId="2" fontId="0" fillId="2" borderId="0" xfId="0" applyNumberFormat="1" applyFill="1" applyBorder="1" applyAlignment="1"/>
    <xf numFmtId="164" fontId="0" fillId="2" borderId="0" xfId="0" applyNumberForma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12" fillId="2" borderId="1" xfId="0" applyFont="1" applyFill="1" applyBorder="1" applyAlignment="1"/>
    <xf numFmtId="0" fontId="4" fillId="2" borderId="1" xfId="0" applyFont="1" applyFill="1" applyBorder="1" applyAlignment="1"/>
    <xf numFmtId="164" fontId="4" fillId="2" borderId="1" xfId="0" applyNumberFormat="1" applyFont="1" applyFill="1" applyBorder="1" applyAlignment="1"/>
    <xf numFmtId="2" fontId="4" fillId="2" borderId="1" xfId="0" applyNumberFormat="1" applyFont="1" applyFill="1" applyBorder="1" applyAlignment="1"/>
    <xf numFmtId="164" fontId="4" fillId="2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/>
    </xf>
    <xf numFmtId="164" fontId="12" fillId="2" borderId="0" xfId="0" applyNumberFormat="1" applyFont="1" applyFill="1" applyAlignment="1">
      <alignment horizontal="center"/>
    </xf>
    <xf numFmtId="2" fontId="0" fillId="2" borderId="0" xfId="0" applyNumberFormat="1" applyFill="1"/>
    <xf numFmtId="164" fontId="0" fillId="2" borderId="0" xfId="0" applyNumberFormat="1" applyFill="1" applyAlignment="1">
      <alignment horizontal="center"/>
    </xf>
    <xf numFmtId="0" fontId="16" fillId="2" borderId="0" xfId="0" applyFont="1" applyFill="1"/>
    <xf numFmtId="0" fontId="16" fillId="2" borderId="0" xfId="0" applyFont="1" applyFill="1" applyAlignment="1">
      <alignment horizontal="center"/>
    </xf>
    <xf numFmtId="164" fontId="16" fillId="2" borderId="0" xfId="0" applyNumberFormat="1" applyFont="1" applyFill="1" applyAlignment="1">
      <alignment horizontal="center"/>
    </xf>
    <xf numFmtId="0" fontId="0" fillId="2" borderId="5" xfId="0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0" fontId="0" fillId="0" borderId="0" xfId="0" applyFont="1"/>
    <xf numFmtId="2" fontId="17" fillId="2" borderId="6" xfId="0" applyNumberFormat="1" applyFont="1" applyFill="1" applyBorder="1" applyAlignment="1">
      <alignment horizontal="center"/>
    </xf>
    <xf numFmtId="0" fontId="17" fillId="2" borderId="6" xfId="0" applyFont="1" applyFill="1" applyBorder="1" applyAlignment="1">
      <alignment horizontal="center"/>
    </xf>
    <xf numFmtId="2" fontId="0" fillId="0" borderId="0" xfId="0" applyNumberFormat="1" applyBorder="1"/>
    <xf numFmtId="0" fontId="9" fillId="2" borderId="0" xfId="0" applyFont="1" applyFill="1" applyBorder="1" applyAlignment="1">
      <alignment wrapText="1"/>
    </xf>
    <xf numFmtId="0" fontId="9" fillId="2" borderId="0" xfId="0" applyFont="1" applyFill="1" applyBorder="1" applyAlignment="1"/>
    <xf numFmtId="2" fontId="9" fillId="2" borderId="0" xfId="0" applyNumberFormat="1" applyFont="1" applyFill="1" applyBorder="1" applyAlignment="1">
      <alignment horizontal="center"/>
    </xf>
    <xf numFmtId="164" fontId="9" fillId="2" borderId="0" xfId="0" applyNumberFormat="1" applyFont="1" applyFill="1" applyBorder="1" applyAlignment="1">
      <alignment horizontal="center"/>
    </xf>
    <xf numFmtId="2" fontId="9" fillId="2" borderId="0" xfId="0" applyNumberFormat="1" applyFont="1" applyFill="1" applyBorder="1"/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6" xfId="2" applyNumberFormat="1" applyFill="1" applyBorder="1" applyAlignment="1" applyProtection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6" xfId="2" applyNumberFormat="1" applyFont="1" applyFill="1" applyBorder="1" applyAlignment="1" applyProtection="1">
      <alignment horizontal="center"/>
    </xf>
    <xf numFmtId="49" fontId="10" fillId="0" borderId="6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14" fontId="3" fillId="0" borderId="2" xfId="0" applyNumberFormat="1" applyFont="1" applyBorder="1" applyAlignment="1">
      <alignment horizontal="center"/>
    </xf>
    <xf numFmtId="0" fontId="9" fillId="2" borderId="5" xfId="0" applyFont="1" applyFill="1" applyBorder="1" applyAlignment="1">
      <alignment wrapText="1"/>
    </xf>
    <xf numFmtId="0" fontId="9" fillId="2" borderId="6" xfId="0" applyFont="1" applyFill="1" applyBorder="1" applyAlignment="1">
      <alignment wrapText="1"/>
    </xf>
    <xf numFmtId="0" fontId="7" fillId="2" borderId="5" xfId="0" applyFont="1" applyFill="1" applyBorder="1" applyAlignment="1">
      <alignment horizontal="center" wrapText="1"/>
    </xf>
    <xf numFmtId="0" fontId="16" fillId="2" borderId="5" xfId="0" applyFont="1" applyFill="1" applyBorder="1" applyAlignment="1">
      <alignment horizontal="center" wrapText="1"/>
    </xf>
    <xf numFmtId="0" fontId="16" fillId="2" borderId="6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9" fillId="2" borderId="2" xfId="0" applyFont="1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9" fillId="2" borderId="2" xfId="0" applyFont="1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9" fillId="2" borderId="2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  <xf numFmtId="0" fontId="9" fillId="2" borderId="2" xfId="0" applyFont="1" applyFill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6" fillId="2" borderId="0" xfId="0" applyFont="1" applyFill="1" applyAlignment="1">
      <alignment wrapText="1"/>
    </xf>
    <xf numFmtId="0" fontId="6" fillId="2" borderId="2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6" fillId="2" borderId="2" xfId="0" applyFont="1" applyFill="1" applyBorder="1" applyAlignment="1">
      <alignment horizontal="left" wrapText="1"/>
    </xf>
    <xf numFmtId="0" fontId="0" fillId="2" borderId="5" xfId="0" applyFill="1" applyBorder="1" applyAlignment="1">
      <alignment horizontal="left" wrapText="1"/>
    </xf>
    <xf numFmtId="0" fontId="0" fillId="2" borderId="6" xfId="0" applyFill="1" applyBorder="1" applyAlignment="1">
      <alignment horizontal="left" wrapText="1"/>
    </xf>
    <xf numFmtId="0" fontId="12" fillId="2" borderId="2" xfId="0" applyFont="1" applyFill="1" applyBorder="1" applyAlignment="1"/>
    <xf numFmtId="0" fontId="4" fillId="2" borderId="5" xfId="0" applyFont="1" applyFill="1" applyBorder="1" applyAlignment="1"/>
    <xf numFmtId="0" fontId="4" fillId="2" borderId="6" xfId="0" applyFont="1" applyFill="1" applyBorder="1" applyAlignment="1"/>
    <xf numFmtId="0" fontId="9" fillId="2" borderId="2" xfId="0" applyFont="1" applyFill="1" applyBorder="1" applyAlignment="1"/>
    <xf numFmtId="0" fontId="0" fillId="2" borderId="6" xfId="0" applyFill="1" applyBorder="1" applyAlignment="1"/>
    <xf numFmtId="0" fontId="0" fillId="2" borderId="5" xfId="0" applyFill="1" applyBorder="1" applyAlignment="1"/>
    <xf numFmtId="0" fontId="3" fillId="2" borderId="2" xfId="0" applyFont="1" applyFill="1" applyBorder="1" applyAlignment="1"/>
    <xf numFmtId="0" fontId="3" fillId="2" borderId="6" xfId="0" applyFont="1" applyFill="1" applyBorder="1" applyAlignment="1"/>
    <xf numFmtId="0" fontId="0" fillId="2" borderId="5" xfId="0" applyFont="1" applyFill="1" applyBorder="1" applyAlignment="1">
      <alignment horizontal="center"/>
    </xf>
    <xf numFmtId="0" fontId="9" fillId="2" borderId="7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6"/>
  <sheetViews>
    <sheetView tabSelected="1" workbookViewId="0">
      <selection activeCell="G12" sqref="G12"/>
    </sheetView>
  </sheetViews>
  <sheetFormatPr defaultRowHeight="15"/>
  <cols>
    <col min="1" max="1" width="3" customWidth="1"/>
    <col min="2" max="2" width="27.7109375" customWidth="1"/>
    <col min="3" max="3" width="22.42578125" customWidth="1"/>
    <col min="4" max="4" width="26.85546875" customWidth="1"/>
  </cols>
  <sheetData>
    <row r="1" spans="1:4">
      <c r="A1" s="2" t="s">
        <v>129</v>
      </c>
      <c r="C1" s="1"/>
    </row>
    <row r="2" spans="1:4" ht="15" customHeight="1">
      <c r="A2" s="2" t="s">
        <v>47</v>
      </c>
      <c r="C2" s="4"/>
    </row>
    <row r="3" spans="1:4" ht="15.75">
      <c r="B3" s="4" t="s">
        <v>10</v>
      </c>
      <c r="C3" s="23" t="s">
        <v>120</v>
      </c>
    </row>
    <row r="4" spans="1:4" ht="14.25" customHeight="1">
      <c r="A4" s="21" t="s">
        <v>146</v>
      </c>
      <c r="C4" s="4"/>
    </row>
    <row r="5" spans="1:4" ht="15" customHeight="1">
      <c r="A5" s="4" t="s">
        <v>8</v>
      </c>
      <c r="C5" s="4"/>
    </row>
    <row r="6" spans="1:4" s="22" customFormat="1" ht="12.75" customHeight="1">
      <c r="A6" s="4" t="s">
        <v>105</v>
      </c>
      <c r="C6" s="20"/>
    </row>
    <row r="7" spans="1:4" s="22" customFormat="1" ht="12.75" customHeight="1">
      <c r="A7" s="5"/>
      <c r="B7"/>
      <c r="C7"/>
      <c r="D7"/>
    </row>
    <row r="8" spans="1:4" s="3" customFormat="1" ht="15" customHeight="1">
      <c r="A8" s="12" t="s">
        <v>0</v>
      </c>
      <c r="B8" s="13" t="s">
        <v>9</v>
      </c>
      <c r="C8" s="26" t="s">
        <v>106</v>
      </c>
      <c r="D8" s="10"/>
    </row>
    <row r="9" spans="1:4" s="3" customFormat="1" ht="12" customHeight="1">
      <c r="A9" s="12" t="s">
        <v>1</v>
      </c>
      <c r="B9" s="13" t="s">
        <v>11</v>
      </c>
      <c r="C9" s="124" t="s">
        <v>12</v>
      </c>
      <c r="D9" s="125"/>
    </row>
    <row r="10" spans="1:4" s="3" customFormat="1" ht="24" customHeight="1">
      <c r="A10" s="12" t="s">
        <v>2</v>
      </c>
      <c r="B10" s="14" t="s">
        <v>13</v>
      </c>
      <c r="C10" s="126" t="s">
        <v>107</v>
      </c>
      <c r="D10" s="127"/>
    </row>
    <row r="11" spans="1:4" s="3" customFormat="1" ht="15" customHeight="1">
      <c r="A11" s="12" t="s">
        <v>3</v>
      </c>
      <c r="B11" s="13" t="s">
        <v>14</v>
      </c>
      <c r="C11" s="124" t="s">
        <v>15</v>
      </c>
      <c r="D11" s="125"/>
    </row>
    <row r="12" spans="1:4" s="3" customFormat="1" ht="17.25" customHeight="1">
      <c r="A12" s="128">
        <v>5</v>
      </c>
      <c r="B12" s="128" t="s">
        <v>89</v>
      </c>
      <c r="C12" s="33" t="s">
        <v>90</v>
      </c>
      <c r="D12" s="34" t="s">
        <v>91</v>
      </c>
    </row>
    <row r="13" spans="1:4" s="3" customFormat="1" ht="14.25" customHeight="1">
      <c r="A13" s="128"/>
      <c r="B13" s="128"/>
      <c r="C13" s="33" t="s">
        <v>92</v>
      </c>
      <c r="D13" s="34" t="s">
        <v>93</v>
      </c>
    </row>
    <row r="14" spans="1:4" s="3" customFormat="1">
      <c r="A14" s="128"/>
      <c r="B14" s="128"/>
      <c r="C14" s="33" t="s">
        <v>94</v>
      </c>
      <c r="D14" s="34" t="s">
        <v>95</v>
      </c>
    </row>
    <row r="15" spans="1:4" s="3" customFormat="1" ht="16.5" customHeight="1">
      <c r="A15" s="128"/>
      <c r="B15" s="128"/>
      <c r="C15" s="33" t="s">
        <v>96</v>
      </c>
      <c r="D15" s="34" t="s">
        <v>97</v>
      </c>
    </row>
    <row r="16" spans="1:4" s="3" customFormat="1" ht="16.5" customHeight="1">
      <c r="A16" s="128"/>
      <c r="B16" s="128"/>
      <c r="C16" s="33" t="s">
        <v>98</v>
      </c>
      <c r="D16" s="34" t="s">
        <v>99</v>
      </c>
    </row>
    <row r="17" spans="1:4" s="5" customFormat="1" ht="15.75" customHeight="1">
      <c r="A17" s="128"/>
      <c r="B17" s="128"/>
      <c r="C17" s="33" t="s">
        <v>100</v>
      </c>
      <c r="D17" s="34" t="s">
        <v>101</v>
      </c>
    </row>
    <row r="18" spans="1:4" s="5" customFormat="1" ht="15.75" customHeight="1">
      <c r="A18" s="128"/>
      <c r="B18" s="128"/>
      <c r="C18" s="35" t="s">
        <v>102</v>
      </c>
      <c r="D18" s="34" t="s">
        <v>103</v>
      </c>
    </row>
    <row r="19" spans="1:4" ht="21.75" customHeight="1">
      <c r="A19" s="12" t="s">
        <v>4</v>
      </c>
      <c r="B19" s="13" t="s">
        <v>16</v>
      </c>
      <c r="C19" s="129" t="s">
        <v>87</v>
      </c>
      <c r="D19" s="130"/>
    </row>
    <row r="20" spans="1:4" s="5" customFormat="1" ht="28.5" customHeight="1">
      <c r="A20" s="12" t="s">
        <v>5</v>
      </c>
      <c r="B20" s="13" t="s">
        <v>17</v>
      </c>
      <c r="C20" s="131" t="s">
        <v>51</v>
      </c>
      <c r="D20" s="132"/>
    </row>
    <row r="21" spans="1:4" s="5" customFormat="1" ht="15" customHeight="1">
      <c r="A21" s="12" t="s">
        <v>6</v>
      </c>
      <c r="B21" s="13" t="s">
        <v>18</v>
      </c>
      <c r="C21" s="126" t="s">
        <v>19</v>
      </c>
      <c r="D21" s="133"/>
    </row>
    <row r="22" spans="1:4" ht="13.5" customHeight="1">
      <c r="A22" s="24"/>
      <c r="B22" s="25"/>
      <c r="C22" s="24"/>
      <c r="D22" s="24"/>
    </row>
    <row r="23" spans="1:4">
      <c r="A23" s="8" t="s">
        <v>20</v>
      </c>
      <c r="B23" s="16"/>
      <c r="C23" s="16"/>
      <c r="D23" s="16"/>
    </row>
    <row r="24" spans="1:4" ht="12.75" customHeight="1">
      <c r="A24" s="15"/>
      <c r="B24" s="16"/>
      <c r="C24" s="16"/>
      <c r="D24" s="16"/>
    </row>
    <row r="25" spans="1:4" ht="23.25">
      <c r="A25" s="6"/>
      <c r="B25" s="17" t="s">
        <v>21</v>
      </c>
      <c r="C25" s="7" t="s">
        <v>22</v>
      </c>
      <c r="D25" s="9" t="s">
        <v>23</v>
      </c>
    </row>
    <row r="26" spans="1:4" ht="24" customHeight="1">
      <c r="A26" s="134" t="s">
        <v>26</v>
      </c>
      <c r="B26" s="135"/>
      <c r="C26" s="135"/>
      <c r="D26" s="136"/>
    </row>
    <row r="27" spans="1:4" ht="12" customHeight="1">
      <c r="A27" s="31"/>
      <c r="B27" s="32"/>
      <c r="C27" s="32"/>
      <c r="D27" s="39"/>
    </row>
    <row r="28" spans="1:4" ht="13.5" customHeight="1">
      <c r="A28" s="7">
        <v>1</v>
      </c>
      <c r="B28" s="6" t="s">
        <v>104</v>
      </c>
      <c r="C28" s="6" t="s">
        <v>24</v>
      </c>
      <c r="D28" s="6" t="s">
        <v>25</v>
      </c>
    </row>
    <row r="29" spans="1:4">
      <c r="A29" s="19" t="s">
        <v>27</v>
      </c>
      <c r="B29" s="18"/>
      <c r="C29" s="18"/>
      <c r="D29" s="18"/>
    </row>
    <row r="30" spans="1:4">
      <c r="A30" s="7">
        <v>1</v>
      </c>
      <c r="B30" s="6" t="s">
        <v>109</v>
      </c>
      <c r="C30" s="6" t="s">
        <v>24</v>
      </c>
      <c r="D30" s="6" t="s">
        <v>126</v>
      </c>
    </row>
    <row r="31" spans="1:4">
      <c r="A31" s="19" t="s">
        <v>39</v>
      </c>
      <c r="B31" s="18"/>
      <c r="C31" s="18"/>
      <c r="D31" s="18"/>
    </row>
    <row r="32" spans="1:4">
      <c r="A32" s="19" t="s">
        <v>40</v>
      </c>
      <c r="B32" s="18"/>
      <c r="C32" s="18"/>
      <c r="D32" s="18"/>
    </row>
    <row r="33" spans="1:4">
      <c r="A33" s="7">
        <v>1</v>
      </c>
      <c r="B33" s="6" t="s">
        <v>127</v>
      </c>
      <c r="C33" s="6" t="s">
        <v>110</v>
      </c>
      <c r="D33" s="6" t="s">
        <v>28</v>
      </c>
    </row>
    <row r="34" spans="1:4">
      <c r="A34" s="19" t="s">
        <v>29</v>
      </c>
      <c r="B34" s="18"/>
      <c r="C34" s="18"/>
      <c r="D34" s="18"/>
    </row>
    <row r="35" spans="1:4">
      <c r="A35" s="7">
        <v>1</v>
      </c>
      <c r="B35" s="6" t="s">
        <v>30</v>
      </c>
      <c r="C35" s="6" t="s">
        <v>24</v>
      </c>
      <c r="D35" s="6" t="s">
        <v>25</v>
      </c>
    </row>
    <row r="36" spans="1:4" ht="15" customHeight="1">
      <c r="A36" s="27"/>
      <c r="B36" s="11"/>
      <c r="C36" s="11"/>
      <c r="D36" s="11"/>
    </row>
    <row r="37" spans="1:4">
      <c r="A37" s="4" t="s">
        <v>46</v>
      </c>
      <c r="B37" s="18"/>
      <c r="C37" s="18"/>
      <c r="D37" s="18"/>
    </row>
    <row r="38" spans="1:4">
      <c r="A38" s="7">
        <v>1</v>
      </c>
      <c r="B38" s="6" t="s">
        <v>31</v>
      </c>
      <c r="C38" s="122">
        <v>1957</v>
      </c>
      <c r="D38" s="123"/>
    </row>
    <row r="39" spans="1:4" ht="15" customHeight="1">
      <c r="A39" s="7">
        <v>2</v>
      </c>
      <c r="B39" s="6" t="s">
        <v>33</v>
      </c>
      <c r="C39" s="122">
        <v>5</v>
      </c>
      <c r="D39" s="123"/>
    </row>
    <row r="40" spans="1:4">
      <c r="A40" s="7">
        <v>3</v>
      </c>
      <c r="B40" s="6" t="s">
        <v>34</v>
      </c>
      <c r="C40" s="122">
        <v>5</v>
      </c>
      <c r="D40" s="123"/>
    </row>
    <row r="41" spans="1:4">
      <c r="A41" s="7">
        <v>4</v>
      </c>
      <c r="B41" s="6" t="s">
        <v>32</v>
      </c>
      <c r="C41" s="122" t="s">
        <v>52</v>
      </c>
      <c r="D41" s="123"/>
    </row>
    <row r="42" spans="1:4" ht="15" customHeight="1">
      <c r="A42" s="7">
        <v>5</v>
      </c>
      <c r="B42" s="6" t="s">
        <v>35</v>
      </c>
      <c r="C42" s="122" t="s">
        <v>52</v>
      </c>
      <c r="D42" s="123"/>
    </row>
    <row r="43" spans="1:4">
      <c r="A43" s="7">
        <v>6</v>
      </c>
      <c r="B43" s="6" t="s">
        <v>36</v>
      </c>
      <c r="C43" s="122" t="s">
        <v>142</v>
      </c>
      <c r="D43" s="123"/>
    </row>
    <row r="44" spans="1:4">
      <c r="A44" s="7">
        <v>7</v>
      </c>
      <c r="B44" s="6" t="s">
        <v>37</v>
      </c>
      <c r="C44" s="122" t="s">
        <v>143</v>
      </c>
      <c r="D44" s="123"/>
    </row>
    <row r="45" spans="1:4">
      <c r="A45" s="7">
        <v>8</v>
      </c>
      <c r="B45" s="6" t="s">
        <v>38</v>
      </c>
      <c r="C45" s="122" t="s">
        <v>128</v>
      </c>
      <c r="D45" s="123"/>
    </row>
    <row r="46" spans="1:4">
      <c r="A46" s="7">
        <v>9</v>
      </c>
      <c r="B46" s="6" t="s">
        <v>111</v>
      </c>
      <c r="C46" s="122">
        <v>97</v>
      </c>
      <c r="D46" s="127"/>
    </row>
    <row r="47" spans="1:4">
      <c r="A47" s="7">
        <v>10</v>
      </c>
      <c r="B47" s="6" t="s">
        <v>86</v>
      </c>
      <c r="C47" s="137">
        <v>39965</v>
      </c>
      <c r="D47" s="123"/>
    </row>
    <row r="48" spans="1:4">
      <c r="A48" s="4"/>
    </row>
    <row r="49" spans="1:4">
      <c r="A49" s="4"/>
    </row>
    <row r="51" spans="1:4">
      <c r="A51" s="36"/>
      <c r="B51" s="36"/>
      <c r="C51" s="29"/>
      <c r="D51" s="37"/>
    </row>
    <row r="52" spans="1:4">
      <c r="A52" s="36"/>
      <c r="B52" s="36"/>
      <c r="C52" s="29"/>
      <c r="D52" s="37"/>
    </row>
    <row r="53" spans="1:4">
      <c r="A53" s="36"/>
      <c r="B53" s="36"/>
      <c r="C53" s="29"/>
      <c r="D53" s="37"/>
    </row>
    <row r="54" spans="1:4">
      <c r="A54" s="36"/>
      <c r="B54" s="36"/>
      <c r="C54" s="29"/>
      <c r="D54" s="37"/>
    </row>
    <row r="55" spans="1:4">
      <c r="A55" s="36"/>
      <c r="B55" s="36"/>
      <c r="C55" s="28"/>
      <c r="D55" s="37"/>
    </row>
    <row r="56" spans="1:4">
      <c r="A56" s="36"/>
      <c r="B56" s="36"/>
      <c r="C56" s="38"/>
      <c r="D56" s="37"/>
    </row>
  </sheetData>
  <mergeCells count="19">
    <mergeCell ref="C44:D44"/>
    <mergeCell ref="C45:D45"/>
    <mergeCell ref="C47:D47"/>
    <mergeCell ref="C39:D39"/>
    <mergeCell ref="C40:D40"/>
    <mergeCell ref="C41:D41"/>
    <mergeCell ref="C42:D42"/>
    <mergeCell ref="C43:D43"/>
    <mergeCell ref="C46:D46"/>
    <mergeCell ref="C38:D38"/>
    <mergeCell ref="C9:D9"/>
    <mergeCell ref="C10:D10"/>
    <mergeCell ref="C11:D11"/>
    <mergeCell ref="A12:A18"/>
    <mergeCell ref="B12:B18"/>
    <mergeCell ref="C19:D19"/>
    <mergeCell ref="C20:D20"/>
    <mergeCell ref="C21:D21"/>
    <mergeCell ref="A26:D26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Z75"/>
  <sheetViews>
    <sheetView topLeftCell="A60" workbookViewId="0">
      <selection sqref="A1:H75"/>
    </sheetView>
  </sheetViews>
  <sheetFormatPr defaultRowHeight="15"/>
  <cols>
    <col min="1" max="1" width="15.85546875" style="44" customWidth="1"/>
    <col min="2" max="2" width="13.42578125" style="81" customWidth="1"/>
    <col min="3" max="3" width="8.5703125" style="82" customWidth="1"/>
    <col min="4" max="4" width="7.85546875" style="106" customWidth="1"/>
    <col min="5" max="5" width="10.140625" style="107" customWidth="1"/>
    <col min="6" max="6" width="9.5703125" style="40" customWidth="1"/>
    <col min="7" max="7" width="11" style="40" customWidth="1"/>
    <col min="8" max="8" width="9.140625" style="81"/>
  </cols>
  <sheetData>
    <row r="1" spans="1:26">
      <c r="A1" s="43" t="s">
        <v>115</v>
      </c>
      <c r="B1" s="44"/>
      <c r="C1" s="40"/>
      <c r="D1" s="40"/>
      <c r="E1" s="44"/>
      <c r="F1" s="44"/>
      <c r="H1" s="45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</row>
    <row r="2" spans="1:26">
      <c r="A2" s="43" t="s">
        <v>133</v>
      </c>
      <c r="B2" s="44"/>
      <c r="C2" s="40"/>
      <c r="D2" s="40"/>
      <c r="E2" s="44"/>
      <c r="F2" s="44"/>
      <c r="H2" s="45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</row>
    <row r="3" spans="1:26" ht="23.25" customHeight="1">
      <c r="A3" s="138" t="s">
        <v>132</v>
      </c>
      <c r="B3" s="138"/>
      <c r="C3" s="46"/>
      <c r="D3" s="47">
        <f>D4+D5</f>
        <v>-103.69999999999999</v>
      </c>
      <c r="E3" s="48"/>
      <c r="F3" s="49"/>
      <c r="G3" s="49"/>
      <c r="H3" s="50"/>
      <c r="I3" s="42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</row>
    <row r="4" spans="1:26" ht="15.75" customHeight="1">
      <c r="A4" s="138" t="s">
        <v>116</v>
      </c>
      <c r="B4" s="139"/>
      <c r="C4" s="46"/>
      <c r="D4" s="47">
        <v>139.21</v>
      </c>
      <c r="E4" s="48"/>
      <c r="F4" s="49"/>
      <c r="G4" s="49"/>
      <c r="H4" s="51"/>
      <c r="I4" s="42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</row>
    <row r="5" spans="1:26" ht="14.25" customHeight="1">
      <c r="A5" s="138" t="s">
        <v>117</v>
      </c>
      <c r="B5" s="139"/>
      <c r="C5" s="46"/>
      <c r="D5" s="47">
        <v>-242.91</v>
      </c>
      <c r="E5" s="48"/>
      <c r="F5" s="49"/>
      <c r="G5" s="49"/>
      <c r="H5" s="50"/>
      <c r="I5" s="42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</row>
    <row r="6" spans="1:26">
      <c r="A6" s="140" t="s">
        <v>134</v>
      </c>
      <c r="B6" s="141"/>
      <c r="C6" s="141"/>
      <c r="D6" s="141"/>
      <c r="E6" s="141"/>
      <c r="F6" s="141"/>
      <c r="G6" s="141"/>
      <c r="H6" s="142"/>
      <c r="I6" s="42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</row>
    <row r="7" spans="1:26" ht="56.25" customHeight="1">
      <c r="A7" s="169" t="s">
        <v>58</v>
      </c>
      <c r="B7" s="168"/>
      <c r="C7" s="52" t="s">
        <v>59</v>
      </c>
      <c r="D7" s="53" t="s">
        <v>60</v>
      </c>
      <c r="E7" s="54" t="s">
        <v>61</v>
      </c>
      <c r="F7" s="55" t="s">
        <v>62</v>
      </c>
      <c r="G7" s="56" t="s">
        <v>63</v>
      </c>
      <c r="H7" s="55" t="s">
        <v>64</v>
      </c>
    </row>
    <row r="8" spans="1:26" ht="17.25" customHeight="1">
      <c r="A8" s="169" t="s">
        <v>65</v>
      </c>
      <c r="B8" s="170"/>
      <c r="C8" s="49">
        <v>15.12</v>
      </c>
      <c r="D8" s="57">
        <v>-178.21</v>
      </c>
      <c r="E8" s="58">
        <f>E12+E15+E18+E21</f>
        <v>556.59</v>
      </c>
      <c r="F8" s="58">
        <f>F12+F15+F18+F21</f>
        <v>571.54000000000008</v>
      </c>
      <c r="G8" s="59">
        <f>F8</f>
        <v>571.54000000000008</v>
      </c>
      <c r="H8" s="57">
        <f>F8-E8+D8</f>
        <v>-163.25999999999996</v>
      </c>
    </row>
    <row r="9" spans="1:26">
      <c r="A9" s="60" t="s">
        <v>66</v>
      </c>
      <c r="B9" s="61"/>
      <c r="C9" s="58">
        <f>C8-C10</f>
        <v>13.607999999999999</v>
      </c>
      <c r="D9" s="57">
        <f>D8-D10</f>
        <v>-160.38900000000001</v>
      </c>
      <c r="E9" s="57">
        <f t="shared" ref="E9:G9" si="0">E8-E10</f>
        <v>500.93100000000004</v>
      </c>
      <c r="F9" s="57">
        <f t="shared" si="0"/>
        <v>514.38600000000008</v>
      </c>
      <c r="G9" s="57">
        <f t="shared" si="0"/>
        <v>514.38600000000008</v>
      </c>
      <c r="H9" s="57">
        <f>F9-E9+D9</f>
        <v>-146.93399999999997</v>
      </c>
    </row>
    <row r="10" spans="1:26">
      <c r="A10" s="143" t="s">
        <v>67</v>
      </c>
      <c r="B10" s="144"/>
      <c r="C10" s="58">
        <f>C8*10%</f>
        <v>1.512</v>
      </c>
      <c r="D10" s="57">
        <f>D8*10%</f>
        <v>-17.821000000000002</v>
      </c>
      <c r="E10" s="58">
        <f>E8*10%</f>
        <v>55.659000000000006</v>
      </c>
      <c r="F10" s="58">
        <f>F8*10%</f>
        <v>57.154000000000011</v>
      </c>
      <c r="G10" s="58">
        <f>G8*10%</f>
        <v>57.154000000000011</v>
      </c>
      <c r="H10" s="57">
        <f>F10-E10+D10</f>
        <v>-16.325999999999997</v>
      </c>
    </row>
    <row r="11" spans="1:26" ht="12.75" customHeight="1">
      <c r="A11" s="149" t="s">
        <v>68</v>
      </c>
      <c r="B11" s="171"/>
      <c r="C11" s="171"/>
      <c r="D11" s="171"/>
      <c r="E11" s="171"/>
      <c r="F11" s="171"/>
      <c r="G11" s="171"/>
      <c r="H11" s="170"/>
    </row>
    <row r="12" spans="1:26">
      <c r="A12" s="151" t="s">
        <v>48</v>
      </c>
      <c r="B12" s="152"/>
      <c r="C12" s="49">
        <v>5.65</v>
      </c>
      <c r="D12" s="57">
        <v>-67.31</v>
      </c>
      <c r="E12" s="58">
        <v>207.99</v>
      </c>
      <c r="F12" s="59">
        <v>213.63</v>
      </c>
      <c r="G12" s="59">
        <f>F12</f>
        <v>213.63</v>
      </c>
      <c r="H12" s="57">
        <f>F12-E12+D12</f>
        <v>-61.670000000000016</v>
      </c>
    </row>
    <row r="13" spans="1:26">
      <c r="A13" s="60" t="s">
        <v>66</v>
      </c>
      <c r="B13" s="61"/>
      <c r="C13" s="58">
        <f>C12-C14</f>
        <v>5.085</v>
      </c>
      <c r="D13" s="57">
        <f>D12-D14</f>
        <v>-60.579000000000001</v>
      </c>
      <c r="E13" s="57">
        <f t="shared" ref="E13:G13" si="1">E12-E14</f>
        <v>187.191</v>
      </c>
      <c r="F13" s="57">
        <f t="shared" si="1"/>
        <v>192.267</v>
      </c>
      <c r="G13" s="57">
        <f t="shared" si="1"/>
        <v>192.267</v>
      </c>
      <c r="H13" s="57">
        <f t="shared" ref="H13:H23" si="2">F13-E13+D13</f>
        <v>-55.503000000000007</v>
      </c>
    </row>
    <row r="14" spans="1:26">
      <c r="A14" s="143" t="s">
        <v>67</v>
      </c>
      <c r="B14" s="144"/>
      <c r="C14" s="58">
        <f>C12*10%</f>
        <v>0.56500000000000006</v>
      </c>
      <c r="D14" s="57">
        <f>D12*10%</f>
        <v>-6.7310000000000008</v>
      </c>
      <c r="E14" s="57">
        <f t="shared" ref="E14:F14" si="3">E12*10%</f>
        <v>20.799000000000003</v>
      </c>
      <c r="F14" s="57">
        <f t="shared" si="3"/>
        <v>21.363</v>
      </c>
      <c r="G14" s="57">
        <f t="shared" ref="G14" si="4">G12*10%</f>
        <v>21.363</v>
      </c>
      <c r="H14" s="57">
        <f t="shared" si="2"/>
        <v>-6.1670000000000043</v>
      </c>
      <c r="J14" s="30"/>
    </row>
    <row r="15" spans="1:26" ht="23.25" customHeight="1">
      <c r="A15" s="151" t="s">
        <v>41</v>
      </c>
      <c r="B15" s="152"/>
      <c r="C15" s="49">
        <v>3.45</v>
      </c>
      <c r="D15" s="57">
        <v>-40.54</v>
      </c>
      <c r="E15" s="58">
        <v>127</v>
      </c>
      <c r="F15" s="59">
        <v>130.46</v>
      </c>
      <c r="G15" s="59">
        <f>F15</f>
        <v>130.46</v>
      </c>
      <c r="H15" s="57">
        <f t="shared" si="2"/>
        <v>-37.079999999999991</v>
      </c>
    </row>
    <row r="16" spans="1:26">
      <c r="A16" s="60" t="s">
        <v>66</v>
      </c>
      <c r="B16" s="61"/>
      <c r="C16" s="58">
        <f>C15-C17</f>
        <v>3.105</v>
      </c>
      <c r="D16" s="57">
        <f>D15-D17</f>
        <v>-36.485999999999997</v>
      </c>
      <c r="E16" s="57">
        <f t="shared" ref="E16:G16" si="5">E15-E17</f>
        <v>114.3</v>
      </c>
      <c r="F16" s="57">
        <f t="shared" si="5"/>
        <v>117.414</v>
      </c>
      <c r="G16" s="57">
        <f t="shared" si="5"/>
        <v>117.414</v>
      </c>
      <c r="H16" s="57">
        <f t="shared" si="2"/>
        <v>-33.371999999999993</v>
      </c>
    </row>
    <row r="17" spans="1:8" ht="15" customHeight="1">
      <c r="A17" s="143" t="s">
        <v>67</v>
      </c>
      <c r="B17" s="144"/>
      <c r="C17" s="58">
        <f>C15*10%</f>
        <v>0.34500000000000003</v>
      </c>
      <c r="D17" s="57">
        <f>D15*10%</f>
        <v>-4.0540000000000003</v>
      </c>
      <c r="E17" s="57">
        <f t="shared" ref="E17:F17" si="6">E15*10%</f>
        <v>12.700000000000001</v>
      </c>
      <c r="F17" s="57">
        <f t="shared" si="6"/>
        <v>13.046000000000001</v>
      </c>
      <c r="G17" s="57">
        <f t="shared" ref="G17" si="7">G15*10%</f>
        <v>13.046000000000001</v>
      </c>
      <c r="H17" s="57">
        <f t="shared" si="2"/>
        <v>-3.7080000000000002</v>
      </c>
    </row>
    <row r="18" spans="1:8" ht="12" customHeight="1">
      <c r="A18" s="151" t="s">
        <v>49</v>
      </c>
      <c r="B18" s="152"/>
      <c r="C18" s="52">
        <v>2.37</v>
      </c>
      <c r="D18" s="57">
        <v>-28.21</v>
      </c>
      <c r="E18" s="58">
        <v>87.24</v>
      </c>
      <c r="F18" s="59">
        <v>89.61</v>
      </c>
      <c r="G18" s="59">
        <f>F18</f>
        <v>89.61</v>
      </c>
      <c r="H18" s="57">
        <f t="shared" si="2"/>
        <v>-25.839999999999996</v>
      </c>
    </row>
    <row r="19" spans="1:8" ht="13.5" customHeight="1">
      <c r="A19" s="60" t="s">
        <v>66</v>
      </c>
      <c r="B19" s="61"/>
      <c r="C19" s="58">
        <f>C18-C20</f>
        <v>2.133</v>
      </c>
      <c r="D19" s="57">
        <f>D18-D20</f>
        <v>-25.388999999999999</v>
      </c>
      <c r="E19" s="57">
        <f t="shared" ref="E19:G19" si="8">E18-E20</f>
        <v>78.515999999999991</v>
      </c>
      <c r="F19" s="57">
        <f t="shared" si="8"/>
        <v>80.649000000000001</v>
      </c>
      <c r="G19" s="57">
        <f t="shared" si="8"/>
        <v>80.649000000000001</v>
      </c>
      <c r="H19" s="57">
        <f t="shared" si="2"/>
        <v>-23.25599999999999</v>
      </c>
    </row>
    <row r="20" spans="1:8" ht="12.75" customHeight="1">
      <c r="A20" s="143" t="s">
        <v>67</v>
      </c>
      <c r="B20" s="144"/>
      <c r="C20" s="58">
        <f>C18*10%</f>
        <v>0.23700000000000002</v>
      </c>
      <c r="D20" s="57">
        <f>D18*10%</f>
        <v>-2.8210000000000002</v>
      </c>
      <c r="E20" s="57">
        <f t="shared" ref="E20:F20" si="9">E18*10%</f>
        <v>8.7240000000000002</v>
      </c>
      <c r="F20" s="57">
        <f t="shared" si="9"/>
        <v>8.9610000000000003</v>
      </c>
      <c r="G20" s="57">
        <f t="shared" ref="G20" si="10">G18*10%</f>
        <v>8.9610000000000003</v>
      </c>
      <c r="H20" s="57">
        <f t="shared" si="2"/>
        <v>-2.5840000000000001</v>
      </c>
    </row>
    <row r="21" spans="1:8" ht="14.25" customHeight="1">
      <c r="A21" s="62" t="s">
        <v>88</v>
      </c>
      <c r="B21" s="63"/>
      <c r="C21" s="49">
        <v>3.65</v>
      </c>
      <c r="D21" s="57">
        <v>-42.15</v>
      </c>
      <c r="E21" s="58">
        <f>110.8+16.2+4.05+3.31</f>
        <v>134.36000000000001</v>
      </c>
      <c r="F21" s="59">
        <f>113.64+16.64+4.16+3.4</f>
        <v>137.84</v>
      </c>
      <c r="G21" s="59">
        <f>F21</f>
        <v>137.84</v>
      </c>
      <c r="H21" s="57">
        <f t="shared" si="2"/>
        <v>-38.670000000000009</v>
      </c>
    </row>
    <row r="22" spans="1:8" ht="14.25" customHeight="1">
      <c r="A22" s="60" t="s">
        <v>66</v>
      </c>
      <c r="B22" s="61"/>
      <c r="C22" s="58">
        <f>C21-C23</f>
        <v>3.2850000000000001</v>
      </c>
      <c r="D22" s="57">
        <f>D21-D23</f>
        <v>-37.935000000000002</v>
      </c>
      <c r="E22" s="57">
        <f t="shared" ref="E22:G22" si="11">E21-E23</f>
        <v>120.92400000000001</v>
      </c>
      <c r="F22" s="57">
        <f t="shared" si="11"/>
        <v>124.056</v>
      </c>
      <c r="G22" s="57">
        <f t="shared" si="11"/>
        <v>124.056</v>
      </c>
      <c r="H22" s="57">
        <f t="shared" si="2"/>
        <v>-34.803000000000011</v>
      </c>
    </row>
    <row r="23" spans="1:8">
      <c r="A23" s="143" t="s">
        <v>67</v>
      </c>
      <c r="B23" s="144"/>
      <c r="C23" s="58">
        <f>C21*10%</f>
        <v>0.36499999999999999</v>
      </c>
      <c r="D23" s="57">
        <f>D21*10%</f>
        <v>-4.2149999999999999</v>
      </c>
      <c r="E23" s="57">
        <f t="shared" ref="E23:F23" si="12">E21*10%</f>
        <v>13.436000000000002</v>
      </c>
      <c r="F23" s="57">
        <f t="shared" si="12"/>
        <v>13.784000000000001</v>
      </c>
      <c r="G23" s="57">
        <f t="shared" ref="G23" si="13">G21*10%</f>
        <v>13.784000000000001</v>
      </c>
      <c r="H23" s="57">
        <f t="shared" si="2"/>
        <v>-3.8670000000000009</v>
      </c>
    </row>
    <row r="24" spans="1:8" ht="7.5" customHeight="1">
      <c r="A24" s="64"/>
      <c r="B24" s="65"/>
      <c r="C24" s="58"/>
      <c r="D24" s="57"/>
      <c r="E24" s="58"/>
      <c r="F24" s="59"/>
      <c r="G24" s="64"/>
      <c r="H24" s="59"/>
    </row>
    <row r="25" spans="1:8" ht="11.25" customHeight="1">
      <c r="A25" s="169" t="s">
        <v>42</v>
      </c>
      <c r="B25" s="170"/>
      <c r="C25" s="49">
        <v>5.29</v>
      </c>
      <c r="D25" s="48">
        <v>-61.05</v>
      </c>
      <c r="E25" s="49">
        <v>194.74</v>
      </c>
      <c r="F25" s="49">
        <v>200.02</v>
      </c>
      <c r="G25" s="67">
        <f>G26+G27</f>
        <v>20.002000000000002</v>
      </c>
      <c r="H25" s="48">
        <f>F25-E25-G25+D25+F25</f>
        <v>124.24800000000002</v>
      </c>
    </row>
    <row r="26" spans="1:8" s="113" customFormat="1" ht="13.5" customHeight="1">
      <c r="A26" s="60" t="s">
        <v>69</v>
      </c>
      <c r="B26" s="61"/>
      <c r="C26" s="58">
        <f>C25-C27</f>
        <v>4.7610000000000001</v>
      </c>
      <c r="D26" s="57">
        <v>-61.53</v>
      </c>
      <c r="E26" s="58">
        <f>E25-E27</f>
        <v>175.26600000000002</v>
      </c>
      <c r="F26" s="58">
        <f>F25-F27</f>
        <v>180.018</v>
      </c>
      <c r="G26" s="114">
        <v>0</v>
      </c>
      <c r="H26" s="57">
        <f t="shared" ref="H26:H28" si="14">F26-E26-G26+D26+F26</f>
        <v>123.23999999999998</v>
      </c>
    </row>
    <row r="27" spans="1:8" s="113" customFormat="1" ht="12.75" customHeight="1">
      <c r="A27" s="143" t="s">
        <v>67</v>
      </c>
      <c r="B27" s="174"/>
      <c r="C27" s="58">
        <f>C25*10%</f>
        <v>0.52900000000000003</v>
      </c>
      <c r="D27" s="57">
        <v>0.48</v>
      </c>
      <c r="E27" s="58">
        <f>E25*10%</f>
        <v>19.474000000000004</v>
      </c>
      <c r="F27" s="58">
        <f>F25*10%</f>
        <v>20.002000000000002</v>
      </c>
      <c r="G27" s="57">
        <f>F27</f>
        <v>20.002000000000002</v>
      </c>
      <c r="H27" s="57">
        <f t="shared" si="14"/>
        <v>1.0079999999999991</v>
      </c>
    </row>
    <row r="28" spans="1:8" s="4" customFormat="1" ht="12.75" customHeight="1">
      <c r="A28" s="153" t="s">
        <v>135</v>
      </c>
      <c r="B28" s="154"/>
      <c r="C28" s="49"/>
      <c r="D28" s="48">
        <f>D30+D31+D32+D33</f>
        <v>0</v>
      </c>
      <c r="E28" s="48">
        <f t="shared" ref="E28:G28" si="15">E30+E31+E32+E33</f>
        <v>41.35</v>
      </c>
      <c r="F28" s="48">
        <f t="shared" si="15"/>
        <v>37.660000000000004</v>
      </c>
      <c r="G28" s="48">
        <f t="shared" si="15"/>
        <v>37.660000000000004</v>
      </c>
      <c r="H28" s="48">
        <f t="shared" si="14"/>
        <v>-3.6899999999999977</v>
      </c>
    </row>
    <row r="29" spans="1:8" ht="12.75" customHeight="1">
      <c r="A29" s="60" t="s">
        <v>136</v>
      </c>
      <c r="B29" s="111"/>
      <c r="C29" s="58"/>
      <c r="D29" s="57"/>
      <c r="E29" s="58"/>
      <c r="F29" s="58"/>
      <c r="G29" s="112"/>
      <c r="H29" s="48"/>
    </row>
    <row r="30" spans="1:8" ht="12.75" customHeight="1">
      <c r="A30" s="151" t="s">
        <v>137</v>
      </c>
      <c r="B30" s="155"/>
      <c r="C30" s="58"/>
      <c r="D30" s="57">
        <v>0</v>
      </c>
      <c r="E30" s="57">
        <v>2.52</v>
      </c>
      <c r="F30" s="58">
        <v>2.2799999999999998</v>
      </c>
      <c r="G30" s="58">
        <v>2.2799999999999998</v>
      </c>
      <c r="H30" s="57">
        <f t="shared" ref="H30:H33" si="16">F30-E30-G30+D30+F30</f>
        <v>-0.24000000000000021</v>
      </c>
    </row>
    <row r="31" spans="1:8" ht="12.75" customHeight="1">
      <c r="A31" s="151" t="s">
        <v>138</v>
      </c>
      <c r="B31" s="155"/>
      <c r="C31" s="58"/>
      <c r="D31" s="57">
        <v>0</v>
      </c>
      <c r="E31" s="57">
        <v>8.17</v>
      </c>
      <c r="F31" s="58">
        <v>7.31</v>
      </c>
      <c r="G31" s="58">
        <v>7.31</v>
      </c>
      <c r="H31" s="57">
        <f t="shared" si="16"/>
        <v>-0.86000000000000032</v>
      </c>
    </row>
    <row r="32" spans="1:8" ht="12.75" customHeight="1">
      <c r="A32" s="151" t="s">
        <v>139</v>
      </c>
      <c r="B32" s="155"/>
      <c r="C32" s="58"/>
      <c r="D32" s="57">
        <v>0</v>
      </c>
      <c r="E32" s="57">
        <v>29.39</v>
      </c>
      <c r="F32" s="58">
        <v>26.94</v>
      </c>
      <c r="G32" s="58">
        <v>26.94</v>
      </c>
      <c r="H32" s="57">
        <f t="shared" si="16"/>
        <v>-2.4499999999999993</v>
      </c>
    </row>
    <row r="33" spans="1:26" ht="12.75" customHeight="1">
      <c r="A33" s="151" t="s">
        <v>140</v>
      </c>
      <c r="B33" s="155"/>
      <c r="C33" s="58"/>
      <c r="D33" s="57">
        <v>0</v>
      </c>
      <c r="E33" s="57">
        <v>1.27</v>
      </c>
      <c r="F33" s="58">
        <v>1.1299999999999999</v>
      </c>
      <c r="G33" s="58">
        <v>1.1299999999999999</v>
      </c>
      <c r="H33" s="57">
        <f t="shared" si="16"/>
        <v>-0.14000000000000012</v>
      </c>
      <c r="J33" s="30"/>
    </row>
    <row r="34" spans="1:26" s="4" customFormat="1" ht="13.5" customHeight="1">
      <c r="A34" s="149" t="s">
        <v>112</v>
      </c>
      <c r="B34" s="150"/>
      <c r="C34" s="49"/>
      <c r="D34" s="48">
        <f>D8+D25+D28</f>
        <v>-239.26</v>
      </c>
      <c r="E34" s="48">
        <f t="shared" ref="E34:G34" si="17">E8+E25+E28</f>
        <v>792.68000000000006</v>
      </c>
      <c r="F34" s="48">
        <f t="shared" si="17"/>
        <v>809.22</v>
      </c>
      <c r="G34" s="48">
        <f t="shared" si="17"/>
        <v>629.202</v>
      </c>
      <c r="H34" s="48"/>
    </row>
    <row r="35" spans="1:26" s="4" customFormat="1" ht="13.5" customHeight="1">
      <c r="A35" s="149" t="s">
        <v>113</v>
      </c>
      <c r="B35" s="150"/>
      <c r="C35" s="49"/>
      <c r="D35" s="48"/>
      <c r="E35" s="49"/>
      <c r="F35" s="49"/>
      <c r="G35" s="66"/>
      <c r="H35" s="48"/>
    </row>
    <row r="36" spans="1:26" ht="12.75" customHeight="1">
      <c r="A36" s="147" t="s">
        <v>43</v>
      </c>
      <c r="B36" s="139"/>
      <c r="C36" s="49"/>
      <c r="D36" s="48">
        <v>-0.71</v>
      </c>
      <c r="E36" s="49">
        <v>0</v>
      </c>
      <c r="F36" s="68">
        <v>0</v>
      </c>
      <c r="G36" s="69">
        <v>0.51</v>
      </c>
      <c r="H36" s="48">
        <f>D36+G36</f>
        <v>-0.19999999999999996</v>
      </c>
    </row>
    <row r="37" spans="1:26" ht="12" customHeight="1">
      <c r="A37" s="172" t="s">
        <v>122</v>
      </c>
      <c r="B37" s="173"/>
      <c r="C37" s="58"/>
      <c r="D37" s="58">
        <v>0</v>
      </c>
      <c r="E37" s="58">
        <v>0</v>
      </c>
      <c r="F37" s="59">
        <v>0</v>
      </c>
      <c r="G37" s="56">
        <v>0</v>
      </c>
      <c r="H37" s="59">
        <v>0</v>
      </c>
    </row>
    <row r="38" spans="1:26" s="41" customFormat="1" ht="21" customHeight="1">
      <c r="A38" s="147" t="s">
        <v>121</v>
      </c>
      <c r="B38" s="148"/>
      <c r="C38" s="70">
        <v>0</v>
      </c>
      <c r="D38" s="70">
        <v>136.26</v>
      </c>
      <c r="E38" s="70">
        <v>57.62</v>
      </c>
      <c r="F38" s="71">
        <v>48.45</v>
      </c>
      <c r="G38" s="72">
        <f>G39+G40</f>
        <v>8.2365000000000013</v>
      </c>
      <c r="H38" s="48">
        <f t="shared" ref="H38:H40" si="18">F38-E38-G38+D38+F38</f>
        <v>167.30349999999999</v>
      </c>
    </row>
    <row r="39" spans="1:26" ht="13.5" customHeight="1">
      <c r="A39" s="60" t="s">
        <v>125</v>
      </c>
      <c r="B39" s="61"/>
      <c r="C39" s="58">
        <f>C38-C40</f>
        <v>0</v>
      </c>
      <c r="D39" s="57">
        <v>138.72</v>
      </c>
      <c r="E39" s="58">
        <f>E38-E40</f>
        <v>47.824599999999997</v>
      </c>
      <c r="F39" s="58">
        <f>F38-F40</f>
        <v>40.213500000000003</v>
      </c>
      <c r="G39" s="115">
        <v>0</v>
      </c>
      <c r="H39" s="48">
        <f t="shared" si="18"/>
        <v>171.32240000000002</v>
      </c>
    </row>
    <row r="40" spans="1:26" s="41" customFormat="1" ht="16.5" customHeight="1">
      <c r="A40" s="73" t="s">
        <v>50</v>
      </c>
      <c r="B40" s="74"/>
      <c r="C40" s="75">
        <v>0</v>
      </c>
      <c r="D40" s="76">
        <v>-2.46</v>
      </c>
      <c r="E40" s="75">
        <f>E38*17%</f>
        <v>9.7954000000000008</v>
      </c>
      <c r="F40" s="75">
        <f>F38*17%</f>
        <v>8.2365000000000013</v>
      </c>
      <c r="G40" s="77">
        <f>F40</f>
        <v>8.2365000000000013</v>
      </c>
      <c r="H40" s="48">
        <f t="shared" si="18"/>
        <v>-4.0189000000000004</v>
      </c>
    </row>
    <row r="41" spans="1:26" s="4" customFormat="1" ht="14.25" customHeight="1">
      <c r="A41" s="149" t="s">
        <v>114</v>
      </c>
      <c r="B41" s="150"/>
      <c r="C41" s="49"/>
      <c r="D41" s="78"/>
      <c r="E41" s="49">
        <f>E38+E36</f>
        <v>57.62</v>
      </c>
      <c r="F41" s="48">
        <f>F36+F38</f>
        <v>48.45</v>
      </c>
      <c r="G41" s="49">
        <f>G36+G38</f>
        <v>8.7465000000000011</v>
      </c>
      <c r="H41" s="68"/>
    </row>
    <row r="42" spans="1:26">
      <c r="A42" s="145" t="s">
        <v>118</v>
      </c>
      <c r="B42" s="146"/>
      <c r="C42" s="49"/>
      <c r="D42" s="68"/>
      <c r="E42" s="49">
        <f>E34+E41</f>
        <v>850.30000000000007</v>
      </c>
      <c r="F42" s="49">
        <f t="shared" ref="F42:G42" si="19">F34+F41</f>
        <v>857.67000000000007</v>
      </c>
      <c r="G42" s="49">
        <f t="shared" si="19"/>
        <v>637.94849999999997</v>
      </c>
      <c r="H42" s="48"/>
    </row>
    <row r="43" spans="1:26" ht="15.75" customHeight="1">
      <c r="A43" s="145" t="s">
        <v>119</v>
      </c>
      <c r="B43" s="146"/>
      <c r="C43" s="49"/>
      <c r="D43" s="48">
        <f>D3</f>
        <v>-103.69999999999999</v>
      </c>
      <c r="E43" s="49"/>
      <c r="F43" s="49"/>
      <c r="G43" s="49"/>
      <c r="H43" s="48">
        <f>F42-E42+D43+F42-G42</f>
        <v>123.39150000000018</v>
      </c>
    </row>
    <row r="44" spans="1:26" ht="24.75" customHeight="1">
      <c r="A44" s="138" t="s">
        <v>141</v>
      </c>
      <c r="B44" s="138"/>
      <c r="C44" s="46"/>
      <c r="D44" s="46"/>
      <c r="E44" s="48"/>
      <c r="F44" s="49"/>
      <c r="G44" s="49"/>
      <c r="H44" s="50">
        <f>H45+H46</f>
        <v>123.39350000000005</v>
      </c>
      <c r="I44" s="37"/>
      <c r="J44" s="116"/>
      <c r="K44" s="116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</row>
    <row r="45" spans="1:26" ht="13.5" customHeight="1">
      <c r="A45" s="138" t="s">
        <v>116</v>
      </c>
      <c r="B45" s="139"/>
      <c r="C45" s="46"/>
      <c r="D45" s="46"/>
      <c r="E45" s="48"/>
      <c r="F45" s="49"/>
      <c r="G45" s="49"/>
      <c r="H45" s="50">
        <f>(H26+H38)</f>
        <v>290.54349999999999</v>
      </c>
      <c r="I45" s="37"/>
      <c r="J45" s="116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</row>
    <row r="46" spans="1:26" ht="13.5" customHeight="1">
      <c r="A46" s="175" t="s">
        <v>117</v>
      </c>
      <c r="B46" s="176"/>
      <c r="C46" s="46"/>
      <c r="D46" s="46"/>
      <c r="E46" s="48"/>
      <c r="F46" s="49"/>
      <c r="G46" s="49"/>
      <c r="H46" s="50">
        <f>H8+H28+H36</f>
        <v>-167.14999999999995</v>
      </c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</row>
    <row r="47" spans="1:26" ht="13.5" customHeight="1">
      <c r="A47" s="117"/>
      <c r="B47" s="117"/>
      <c r="C47" s="118"/>
      <c r="D47" s="118"/>
      <c r="E47" s="119"/>
      <c r="F47" s="120"/>
      <c r="G47" s="120"/>
      <c r="H47" s="121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</row>
    <row r="48" spans="1:26" ht="13.5" customHeight="1">
      <c r="A48" s="117"/>
      <c r="B48" s="117"/>
      <c r="C48" s="118"/>
      <c r="D48" s="118"/>
      <c r="E48" s="119"/>
      <c r="F48" s="120"/>
      <c r="G48" s="120"/>
      <c r="H48" s="121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</row>
    <row r="49" spans="1:26" ht="13.5" customHeight="1">
      <c r="A49" s="117"/>
      <c r="B49" s="117"/>
      <c r="C49" s="118"/>
      <c r="D49" s="118"/>
      <c r="E49" s="119"/>
      <c r="F49" s="120"/>
      <c r="G49" s="120"/>
      <c r="H49" s="121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</row>
    <row r="50" spans="1:26">
      <c r="A50" s="80" t="s">
        <v>131</v>
      </c>
      <c r="D50" s="83"/>
      <c r="E50" s="84"/>
      <c r="F50" s="85"/>
      <c r="G50" s="85"/>
    </row>
    <row r="51" spans="1:26">
      <c r="A51" s="157" t="s">
        <v>53</v>
      </c>
      <c r="B51" s="144"/>
      <c r="C51" s="144"/>
      <c r="D51" s="162"/>
      <c r="E51" s="86" t="s">
        <v>54</v>
      </c>
      <c r="F51" s="87" t="s">
        <v>55</v>
      </c>
      <c r="G51" s="87" t="s">
        <v>123</v>
      </c>
      <c r="H51" s="59" t="s">
        <v>124</v>
      </c>
    </row>
    <row r="52" spans="1:26" ht="16.5" customHeight="1">
      <c r="A52" s="163" t="s">
        <v>144</v>
      </c>
      <c r="B52" s="164"/>
      <c r="C52" s="164"/>
      <c r="D52" s="165"/>
      <c r="E52" s="88"/>
      <c r="F52" s="87">
        <v>0</v>
      </c>
      <c r="G52" s="86">
        <v>0</v>
      </c>
      <c r="H52" s="55"/>
    </row>
    <row r="53" spans="1:26" s="4" customFormat="1">
      <c r="A53" s="166" t="s">
        <v>7</v>
      </c>
      <c r="B53" s="167"/>
      <c r="C53" s="167"/>
      <c r="D53" s="168"/>
      <c r="E53" s="89"/>
      <c r="F53" s="90"/>
      <c r="G53" s="89">
        <f>SUM(G52:G52)</f>
        <v>0</v>
      </c>
      <c r="H53" s="68"/>
    </row>
    <row r="54" spans="1:26">
      <c r="A54" s="80" t="s">
        <v>44</v>
      </c>
      <c r="D54" s="83"/>
      <c r="E54" s="84"/>
      <c r="F54" s="85"/>
      <c r="G54" s="85"/>
    </row>
    <row r="55" spans="1:26">
      <c r="A55" s="80" t="s">
        <v>45</v>
      </c>
      <c r="D55" s="83"/>
      <c r="E55" s="84"/>
      <c r="F55" s="85"/>
      <c r="G55" s="85"/>
    </row>
    <row r="56" spans="1:26" ht="23.25" customHeight="1">
      <c r="A56" s="157" t="s">
        <v>57</v>
      </c>
      <c r="B56" s="144"/>
      <c r="C56" s="144"/>
      <c r="D56" s="144"/>
      <c r="E56" s="162"/>
      <c r="F56" s="87" t="s">
        <v>55</v>
      </c>
      <c r="G56" s="91" t="s">
        <v>56</v>
      </c>
    </row>
    <row r="57" spans="1:26">
      <c r="A57" s="157" t="s">
        <v>52</v>
      </c>
      <c r="B57" s="144"/>
      <c r="C57" s="144"/>
      <c r="D57" s="144"/>
      <c r="E57" s="162"/>
      <c r="F57" s="87"/>
      <c r="G57" s="87">
        <v>0</v>
      </c>
    </row>
    <row r="58" spans="1:26">
      <c r="A58" s="92"/>
      <c r="B58" s="79"/>
      <c r="C58" s="93"/>
      <c r="D58" s="94"/>
      <c r="E58" s="95"/>
      <c r="F58" s="96"/>
      <c r="G58" s="96"/>
    </row>
    <row r="59" spans="1:26">
      <c r="A59" s="97" t="s">
        <v>70</v>
      </c>
      <c r="B59" s="98"/>
      <c r="C59" s="99"/>
      <c r="D59" s="100"/>
      <c r="E59" s="101"/>
      <c r="F59" s="87"/>
      <c r="G59" s="87"/>
    </row>
    <row r="60" spans="1:26">
      <c r="A60" s="157" t="s">
        <v>71</v>
      </c>
      <c r="B60" s="158"/>
      <c r="C60" s="143" t="s">
        <v>72</v>
      </c>
      <c r="D60" s="158"/>
      <c r="E60" s="86" t="s">
        <v>73</v>
      </c>
      <c r="F60" s="87" t="s">
        <v>74</v>
      </c>
      <c r="G60" s="87" t="s">
        <v>75</v>
      </c>
    </row>
    <row r="61" spans="1:26">
      <c r="A61" s="159"/>
      <c r="B61" s="160"/>
      <c r="C61" s="159" t="s">
        <v>52</v>
      </c>
      <c r="D61" s="161"/>
      <c r="E61" s="102" t="s">
        <v>6</v>
      </c>
      <c r="F61" s="103" t="s">
        <v>52</v>
      </c>
      <c r="G61" s="103" t="s">
        <v>52</v>
      </c>
    </row>
    <row r="62" spans="1:26" ht="14.25" customHeight="1">
      <c r="A62" s="156"/>
      <c r="B62" s="156"/>
      <c r="C62" s="156"/>
      <c r="D62" s="156"/>
      <c r="E62" s="156"/>
      <c r="F62" s="156"/>
      <c r="G62" s="156"/>
    </row>
    <row r="63" spans="1:26">
      <c r="A63" s="43" t="s">
        <v>108</v>
      </c>
      <c r="D63" s="44"/>
      <c r="E63" s="40"/>
    </row>
    <row r="64" spans="1:26">
      <c r="A64" s="80" t="s">
        <v>130</v>
      </c>
      <c r="B64" s="104"/>
      <c r="C64" s="105"/>
      <c r="D64" s="80"/>
      <c r="E64" s="40"/>
    </row>
    <row r="65" spans="1:7" ht="68.25" customHeight="1">
      <c r="A65" s="156" t="s">
        <v>145</v>
      </c>
      <c r="B65" s="156"/>
      <c r="C65" s="156"/>
      <c r="D65" s="156"/>
      <c r="E65" s="156"/>
      <c r="F65" s="156"/>
      <c r="G65" s="156"/>
    </row>
    <row r="68" spans="1:7">
      <c r="A68" s="44" t="s">
        <v>76</v>
      </c>
      <c r="E68" s="107" t="s">
        <v>77</v>
      </c>
    </row>
    <row r="69" spans="1:7">
      <c r="A69" s="44" t="s">
        <v>78</v>
      </c>
    </row>
    <row r="70" spans="1:7">
      <c r="A70" s="44" t="s">
        <v>85</v>
      </c>
    </row>
    <row r="72" spans="1:7">
      <c r="A72" s="108" t="s">
        <v>79</v>
      </c>
      <c r="B72" s="109"/>
      <c r="C72" s="110"/>
    </row>
    <row r="73" spans="1:7">
      <c r="A73" s="108" t="s">
        <v>80</v>
      </c>
      <c r="B73" s="109"/>
      <c r="C73" s="110" t="s">
        <v>25</v>
      </c>
    </row>
    <row r="74" spans="1:7">
      <c r="A74" s="108" t="s">
        <v>81</v>
      </c>
      <c r="B74" s="109"/>
      <c r="C74" s="110" t="s">
        <v>82</v>
      </c>
    </row>
    <row r="75" spans="1:7">
      <c r="A75" s="108" t="s">
        <v>83</v>
      </c>
      <c r="B75" s="109"/>
      <c r="C75" s="110" t="s">
        <v>84</v>
      </c>
    </row>
  </sheetData>
  <mergeCells count="44">
    <mergeCell ref="A65:G65"/>
    <mergeCell ref="A7:B7"/>
    <mergeCell ref="A8:B8"/>
    <mergeCell ref="A10:B10"/>
    <mergeCell ref="A11:H11"/>
    <mergeCell ref="A12:B12"/>
    <mergeCell ref="A23:B23"/>
    <mergeCell ref="A25:B25"/>
    <mergeCell ref="A37:B37"/>
    <mergeCell ref="A27:B27"/>
    <mergeCell ref="A14:B14"/>
    <mergeCell ref="A15:B15"/>
    <mergeCell ref="A43:B43"/>
    <mergeCell ref="A44:B44"/>
    <mergeCell ref="A45:B45"/>
    <mergeCell ref="A46:B46"/>
    <mergeCell ref="A56:E56"/>
    <mergeCell ref="A57:E57"/>
    <mergeCell ref="A52:D52"/>
    <mergeCell ref="A51:D51"/>
    <mergeCell ref="A53:D53"/>
    <mergeCell ref="A62:G62"/>
    <mergeCell ref="A60:B60"/>
    <mergeCell ref="A61:B61"/>
    <mergeCell ref="C60:D60"/>
    <mergeCell ref="C61:D61"/>
    <mergeCell ref="A42:B42"/>
    <mergeCell ref="A36:B36"/>
    <mergeCell ref="A38:B38"/>
    <mergeCell ref="A41:B41"/>
    <mergeCell ref="A18:B18"/>
    <mergeCell ref="A20:B20"/>
    <mergeCell ref="A34:B34"/>
    <mergeCell ref="A35:B35"/>
    <mergeCell ref="A28:B28"/>
    <mergeCell ref="A30:B30"/>
    <mergeCell ref="A31:B31"/>
    <mergeCell ref="A32:B32"/>
    <mergeCell ref="A33:B33"/>
    <mergeCell ref="A3:B3"/>
    <mergeCell ref="A4:B4"/>
    <mergeCell ref="A5:B5"/>
    <mergeCell ref="A6:H6"/>
    <mergeCell ref="A17:B1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Finans</cp:lastModifiedBy>
  <cp:lastPrinted>2018-03-14T00:55:31Z</cp:lastPrinted>
  <dcterms:created xsi:type="dcterms:W3CDTF">2013-02-18T04:38:06Z</dcterms:created>
  <dcterms:modified xsi:type="dcterms:W3CDTF">2018-03-19T03:55:45Z</dcterms:modified>
</cp:coreProperties>
</file>